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3"/>
  <workbookPr codeName="Questa_cartella_di_lavoro" defaultThemeVersion="166925"/>
  <mc:AlternateContent xmlns:mc="http://schemas.openxmlformats.org/markup-compatibility/2006">
    <mc:Choice Requires="x15">
      <x15ac:absPath xmlns:x15ac="http://schemas.microsoft.com/office/spreadsheetml/2010/11/ac" url="C:\Users\dpp1063025\Desktop\excel non modific\"/>
    </mc:Choice>
  </mc:AlternateContent>
  <xr:revisionPtr revIDLastSave="0" documentId="13_ncr:1_{8E031D3B-AF09-4BE9-BA11-355326E2EB22}" xr6:coauthVersionLast="36" xr6:coauthVersionMax="47" xr10:uidLastSave="{00000000-0000-0000-0000-000000000000}"/>
  <bookViews>
    <workbookView xWindow="0" yWindow="0" windowWidth="38400" windowHeight="17505" xr2:uid="{00000000-000D-0000-FFFF-FFFF00000000}"/>
  </bookViews>
  <sheets>
    <sheet name="COPERTINA" sheetId="18" r:id="rId1"/>
    <sheet name="AREZZO" sheetId="5" r:id="rId2"/>
    <sheet name="ASCOLI PICENO " sheetId="6" r:id="rId3"/>
    <sheet name="BARI 2017" sheetId="11" r:id="rId4"/>
    <sheet name="BARI 2021" sheetId="17" r:id="rId5"/>
    <sheet name="BARLETTA-ANDRIA-TRANI" sheetId="7" r:id="rId6"/>
    <sheet name="BAT MAN INTERESSE 2019" sheetId="16" r:id="rId7"/>
    <sheet name="BAT GARA IMMIG 2019" sheetId="15" r:id="rId8"/>
    <sheet name="BAT GARA IMMIG 2021" sheetId="14" r:id="rId9"/>
    <sheet name="BELLUNO" sheetId="3" r:id="rId10"/>
    <sheet name="BENEVENTO" sheetId="8" r:id="rId11"/>
    <sheet name="BOLOGNA " sheetId="12" r:id="rId12"/>
    <sheet name="BRESCIA " sheetId="10" r:id="rId13"/>
  </sheets>
  <externalReferences>
    <externalReference r:id="rId14"/>
  </externalReferences>
  <definedNames>
    <definedName name="_xlnm.Print_Area" localSheetId="1">AREZZO!$A$4:$S$9</definedName>
    <definedName name="_xlnm.Print_Area" localSheetId="2">'ASCOLI PICENO '!$A$3:$R$9</definedName>
    <definedName name="_xlnm.Print_Area" localSheetId="3">'BARI 2017'!$A$4:$T$85</definedName>
    <definedName name="_xlnm.Print_Area" localSheetId="4">'BARI 2021'!$A$4:$S$65</definedName>
    <definedName name="_xlnm.Print_Area" localSheetId="5">'BARLETTA-ANDRIA-TRANI'!$A$4:$Y$22</definedName>
    <definedName name="_xlnm.Print_Area" localSheetId="7">'BAT GARA IMMIG 2019'!$B$1:$O$40</definedName>
    <definedName name="_xlnm.Print_Area" localSheetId="8">'BAT GARA IMMIG 2021'!$A$1:$K$22</definedName>
    <definedName name="_xlnm.Print_Area" localSheetId="6">'BAT MAN INTERESSE 2019'!$B$2:$I$26</definedName>
    <definedName name="_xlnm.Print_Area" localSheetId="9">BELLUNO!$A$4:$R$21</definedName>
    <definedName name="_xlnm.Print_Area" localSheetId="10">BENEVENTO!$A$4:$S$16</definedName>
    <definedName name="_xlnm.Print_Area" localSheetId="11">'BOLOGNA '!$A$3:$R$7</definedName>
    <definedName name="_xlnm.Print_Area" localSheetId="12">'BRESCIA '!$A$4:$T$14</definedName>
    <definedName name="_xlnm.Print_Area" localSheetId="0">COPERTINA!$G$8:$L$13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R57" i="17" l="1"/>
  <c r="R49" i="17"/>
  <c r="R45" i="17"/>
  <c r="R37" i="17"/>
  <c r="R32" i="17"/>
  <c r="R10" i="17"/>
  <c r="R8" i="17"/>
  <c r="R5" i="17"/>
  <c r="R64" i="17" s="1"/>
  <c r="R40" i="17"/>
  <c r="R26" i="17"/>
  <c r="R21" i="17"/>
  <c r="S82" i="11"/>
  <c r="R72" i="11"/>
  <c r="R62" i="11"/>
  <c r="R60" i="11"/>
  <c r="R55" i="11"/>
  <c r="R46" i="11"/>
  <c r="R41" i="11"/>
  <c r="R28" i="11"/>
  <c r="R23" i="11"/>
  <c r="R10" i="11"/>
  <c r="R5" i="11"/>
  <c r="G3" i="15" l="1"/>
  <c r="G2" i="15"/>
  <c r="G4" i="15" s="1"/>
  <c r="E4" i="15"/>
  <c r="D4" i="15"/>
  <c r="F3" i="15"/>
  <c r="F2" i="15"/>
  <c r="F4" i="15" s="1"/>
  <c r="F8" i="16"/>
  <c r="G8" i="16"/>
  <c r="E3" i="16"/>
  <c r="F3" i="16" s="1"/>
  <c r="G6" i="16" s="1"/>
  <c r="E24" i="16"/>
  <c r="E22" i="16"/>
  <c r="E21" i="16"/>
  <c r="E5" i="16"/>
  <c r="E23" i="16" s="1"/>
  <c r="H6" i="16" l="1"/>
  <c r="F7" i="16"/>
  <c r="F20" i="16" s="1"/>
  <c r="E25" i="16"/>
  <c r="E20" i="16"/>
  <c r="F24" i="15" l="1"/>
  <c r="J24" i="15"/>
  <c r="H24" i="15"/>
  <c r="K24" i="15" s="1"/>
  <c r="F19" i="15"/>
  <c r="J19" i="15"/>
  <c r="H19" i="15"/>
  <c r="K19" i="15" s="1"/>
  <c r="F12" i="15"/>
  <c r="O12" i="15"/>
  <c r="L12" i="15"/>
  <c r="J12" i="15"/>
  <c r="M12" i="15" s="1"/>
  <c r="L13" i="15" s="1"/>
  <c r="H12" i="15"/>
  <c r="N12" i="15" s="1"/>
  <c r="N13" i="15" s="1"/>
  <c r="F9" i="15"/>
  <c r="H9" i="15"/>
  <c r="F6" i="15"/>
  <c r="J6" i="15"/>
  <c r="K6" i="15" s="1"/>
  <c r="H6" i="15"/>
  <c r="E2" i="14"/>
  <c r="F16" i="14"/>
  <c r="I16" i="14"/>
  <c r="F13" i="14"/>
  <c r="I13" i="14"/>
  <c r="I10" i="14"/>
  <c r="K10" i="14" s="1"/>
  <c r="J8" i="14"/>
  <c r="I8" i="14"/>
  <c r="K8" i="14" s="1"/>
  <c r="I6" i="14"/>
  <c r="F22" i="14"/>
  <c r="E21" i="14"/>
  <c r="E20" i="14"/>
  <c r="E19" i="14"/>
  <c r="J10" i="14" l="1"/>
  <c r="F2" i="14"/>
  <c r="G2" i="14"/>
  <c r="E22" i="14"/>
  <c r="R12" i="7"/>
  <c r="W20" i="7"/>
  <c r="V20" i="7"/>
  <c r="U20" i="7"/>
  <c r="U16" i="7"/>
  <c r="V16" i="7"/>
  <c r="W16" i="7"/>
  <c r="Q15" i="8" l="1"/>
  <c r="Q14" i="8"/>
  <c r="Q13" i="8"/>
  <c r="Q12" i="8"/>
  <c r="Q8" i="6" l="1"/>
  <c r="K5" i="12"/>
  <c r="J5" i="12"/>
  <c r="Q5" i="12" s="1"/>
  <c r="Q6" i="12" l="1"/>
  <c r="R8" i="3"/>
  <c r="R5" i="3"/>
  <c r="R11" i="3" s="1"/>
  <c r="K5" i="5" l="1"/>
  <c r="J5" i="5"/>
  <c r="R79" i="11" l="1"/>
  <c r="R64" i="11"/>
  <c r="S71" i="11" s="1"/>
  <c r="R50" i="11"/>
  <c r="S54" i="11" s="1"/>
  <c r="R31" i="11"/>
  <c r="S40" i="11" s="1"/>
  <c r="R14" i="11"/>
  <c r="S22" i="11" l="1"/>
  <c r="S84" i="11" s="1"/>
  <c r="R84" i="11"/>
  <c r="R5" i="10"/>
  <c r="R5" i="8" l="1"/>
  <c r="R5" i="7" l="1"/>
  <c r="R21" i="7" s="1"/>
  <c r="R5" i="5" l="1"/>
</calcChain>
</file>

<file path=xl/sharedStrings.xml><?xml version="1.0" encoding="utf-8"?>
<sst xmlns="http://schemas.openxmlformats.org/spreadsheetml/2006/main" count="645" uniqueCount="232">
  <si>
    <t xml:space="preserve">IMPORTO </t>
  </si>
  <si>
    <t>2% - 1,90% - 1,80% dei contratti attuativi scaglionati in base alle soglie comunitarie</t>
  </si>
  <si>
    <t>SOMMA SPETTANTE</t>
  </si>
  <si>
    <t xml:space="preserve">ELENCAZIONE PROCEDURE E TIPOLOGIA DI AFFIDAMENTO </t>
  </si>
  <si>
    <t xml:space="preserve">BENEFICIARI/QUALIFICA </t>
  </si>
  <si>
    <t xml:space="preserve">FUNZIONI SVOLTE </t>
  </si>
  <si>
    <t xml:space="preserve">PERCENTUALI </t>
  </si>
  <si>
    <t xml:space="preserve">Supporto al RUP </t>
  </si>
  <si>
    <t>Supporto al DEC</t>
  </si>
  <si>
    <t>TOTALE DA ACCREDITARE</t>
  </si>
  <si>
    <t>PROCEDURA APERTA PER AFFIDAMENTO RECUPERO CUSTODIA E ACQUISTO VEICOLI SEQUESTRATI CIG 81247893FC</t>
  </si>
  <si>
    <t>TIPOLOGIA DI AFFIDAMENTO</t>
  </si>
  <si>
    <t>APERTA</t>
  </si>
  <si>
    <r>
      <t xml:space="preserve">“gara europea </t>
    </r>
    <r>
      <rPr>
        <b/>
        <sz val="11"/>
        <color theme="1"/>
        <rFont val="Calibri"/>
        <family val="2"/>
        <scheme val="minor"/>
      </rPr>
      <t xml:space="preserve"> </t>
    </r>
    <r>
      <rPr>
        <sz val="11"/>
        <color theme="1"/>
        <rFont val="Calibri"/>
        <family val="2"/>
        <scheme val="minor"/>
      </rPr>
      <t>per la conclusione di un accordo quadro per l’affidamento dei servizi di gestione di centri di accoglienza costituiti da singole unità abitative - periodo: biennio 1° novembre 2022 – 3i ottobre 2024, IN RELAZIONE AI CONTRATTI STIPULATI PER IL PRIMO ANNO DI VALIDITA' DELL'ACCORDO QUADRO CON VALIDITà DAL 1° NOVEMBRE 2022 AL 31 OTTOBRE 202 - AGGIUDICATI 5 CONTRATTI - CIG  CIG: 91165574D4 -CIG DERIVATI 94179008EF - 9418097B80 - 9418132863 - 9418265625 - 9418286779</t>
    </r>
  </si>
  <si>
    <t>SOMMA VERSATA SPETTANTE PER INCENTIVI EFFETTIVAMENTE DISPONIBILI</t>
  </si>
  <si>
    <t>Gare europee a per la stipula di un accordo quadro con più operatori economici per l’affidamento dei servizi di gestione dei centri di accoglienza di cittadini extracomunitari richiedenti protezione internazionale per l’accoglienza di 300 profughi di cui: 200 in singole unità abitative e 100 in centri collettivi fino ad un massimo di 50 posti.</t>
  </si>
  <si>
    <t>LE ATTIVITA' DI RUP E DEC SONO STATE SVOLTE RISPETTIVAMENTEDAUN DIRIGENTE  E DA UN APPARTENENTE ALLA CARRIERA PREFETTIZIA</t>
  </si>
  <si>
    <t xml:space="preserve">ELENCAZIONE PROCEDURE </t>
  </si>
  <si>
    <t>LOTTO 2) CIG 71319520FA -</t>
  </si>
  <si>
    <t xml:space="preserve">LOTTO 3) CIG 71319764C7 </t>
  </si>
  <si>
    <t>NEGOZIATA</t>
  </si>
  <si>
    <t>LOTTO 4) CIG 7372568394</t>
  </si>
  <si>
    <t>Gara europea  per la conclusione di un accordo quadro per l’affidamento dei servizi di gestione di centri di accoglienza costituiti da singole unità abitative nella provincia di Belluno. CIG 9186075CE3.</t>
  </si>
  <si>
    <t xml:space="preserve">TIPOLOGIA DI AFFIDAMENTO </t>
  </si>
  <si>
    <t xml:space="preserve">APERTA </t>
  </si>
  <si>
    <t>€ 1.256.750,01 totale per calcolo 80% € 24.371,50</t>
  </si>
  <si>
    <t>2% fino a 750.000 = € 15.000,00</t>
  </si>
  <si>
    <t>1,90% fino a 1.000.000 = € 4.750,00</t>
  </si>
  <si>
    <t>1,80% su euro 256.750,01 = 4.621,50</t>
  </si>
  <si>
    <t>TOTALE € 24.371,50</t>
  </si>
  <si>
    <t>80% su 24.371,50 = 19.497,20</t>
  </si>
  <si>
    <t xml:space="preserve">hanno versato 138 € in più </t>
  </si>
  <si>
    <t>Supporto al RUP</t>
  </si>
  <si>
    <t xml:space="preserve">LE FUNZIONI DI RUP E DEC SONO STATE SVOLTE DA FIGURE DIRIGENZIALI </t>
  </si>
  <si>
    <t>Accordo quadro per affidamento servizio di gestione centri di accoglienza costituita da singole unitaà abitative - CIG 9485568A55</t>
  </si>
  <si>
    <t xml:space="preserve">DEC - DIRIGENTE AREA III PREFETTURA </t>
  </si>
  <si>
    <t>’AFFIDAMENTO DEI SERVIZI DI 
GESTIONE DI CENTRI DI ACCOGLIENZA DI CITTADINI STRANIERI RICHIEDENTI
PROTEZIONE INTERNAZIONALE DI CUI ALL’ART. 11 DEL D.LGS. 142/2015 UBICATI 
NEL TERRITORIO DELLA PROVINCIA DI BRESCIA, COSTITUITI DA UNITA’ 
ABITATIVE CON CAPIENZA SINO A 50 POSTI - PERIODO: 01.03.2023- 31.12.2023                           CIG 9627202A68</t>
  </si>
  <si>
    <t xml:space="preserve">RUP VICE PREFETTO VICARIO </t>
  </si>
  <si>
    <t xml:space="preserve">DEC DIRIGENTE </t>
  </si>
  <si>
    <t>PERCENTUALI ( il 30% del 30% spettante al RUP) (il20% del 24% spettante al DEC)</t>
  </si>
  <si>
    <t xml:space="preserve">Supporto al DEC </t>
  </si>
  <si>
    <r>
      <rPr>
        <b/>
        <sz val="11"/>
        <color theme="1"/>
        <rFont val="Calibri"/>
        <family val="2"/>
        <scheme val="minor"/>
      </rPr>
      <t>GARA EUROPEA PER L'AFFIDAMENTO DEL SERVIZIO DI GESTIONE DEL   CPR (ex CIE) PER UNA NECESSITA' DI N.126 PERSONE - CPR 2017 LOTTO UNICO CIG 7174112880</t>
    </r>
    <r>
      <rPr>
        <sz val="11"/>
        <color theme="1"/>
        <rFont val="Calibri"/>
        <family val="2"/>
        <scheme val="minor"/>
      </rPr>
      <t xml:space="preserve"> CIG 7174112880</t>
    </r>
  </si>
  <si>
    <t>PERCENTUALI RUP</t>
  </si>
  <si>
    <t>PERCENTUALI DEC</t>
  </si>
  <si>
    <t>30% (5.849,16)</t>
  </si>
  <si>
    <t>30% (18.547,8)</t>
  </si>
  <si>
    <t>24% ( 14.838,24)</t>
  </si>
  <si>
    <t>30% DI 181.451,1=54.435,31 - 3% DI 54.435,31=1.633,05 diviso per 5 collaboratori</t>
  </si>
  <si>
    <t>30% DI 181.451,1=54.435,31 - 30% DI 54.435,31=16.330,59 diviso per 3 collaboratori</t>
  </si>
  <si>
    <t>30% di 5.849,16 =1.754,75</t>
  </si>
  <si>
    <t>24% (4.679,33)</t>
  </si>
  <si>
    <t>vedi nota</t>
  </si>
  <si>
    <t xml:space="preserve">GARA PER ACCOGLIENZA MIGRANTI </t>
  </si>
  <si>
    <t>Programmazione della spesa</t>
  </si>
  <si>
    <t>Predisposizione e controllo procedure di gara</t>
  </si>
  <si>
    <t>24% (Dirigente)</t>
  </si>
  <si>
    <t>10% DEL 30%</t>
  </si>
  <si>
    <t>20% DEL 24%</t>
  </si>
  <si>
    <t>10% DEL 22%</t>
  </si>
  <si>
    <t xml:space="preserve">Predisposizione atti di gara </t>
  </si>
  <si>
    <t xml:space="preserve">Importi attribuiti al personale come da tabella del RUP </t>
  </si>
  <si>
    <t>GARA IMMIGRAZIONE 2021</t>
  </si>
  <si>
    <t>supporto al DEC -controllo rendicontazione</t>
  </si>
  <si>
    <t>supporto al DEC verifiche quotidiane della corrispondenza prodotta dai Cas</t>
  </si>
  <si>
    <t>supporto al DEC-sopralluoghi strutture di accoglienza</t>
  </si>
  <si>
    <t>supporto al DEC- sopralluoghi strutture di accoglienza</t>
  </si>
  <si>
    <t>supporto al DEC - sopralluoghi strutture di accoglienza</t>
  </si>
  <si>
    <t>30%(Dirigente)</t>
  </si>
  <si>
    <t>24%(Dirigente)</t>
  </si>
  <si>
    <t>4% * (6949,21/2)= 138,98</t>
  </si>
  <si>
    <t>18% * (6949,21/2)= 625,43</t>
  </si>
  <si>
    <t>24% * (6949,21/2)= 833,90</t>
  </si>
  <si>
    <t>20% * (6949,21/2)= 694,92</t>
  </si>
  <si>
    <t>1328559,36 (il fondo è stato calcolato su due contratti attuativi - 895.844,32 e 432.695,04)</t>
  </si>
  <si>
    <t>21140,26 (i calcoli  per il personale sono stati effettuati sulla somma effettivamente versata € 21.014,99)</t>
  </si>
  <si>
    <t>30% di 21.014,99 = 6.304,50 - 30% di 6.304,50 = 1.891,35</t>
  </si>
  <si>
    <t xml:space="preserve">45% del 30% del 30% </t>
  </si>
  <si>
    <t>10% del 30% del 30%</t>
  </si>
  <si>
    <t>24% di 21.014,99= 5.043,60 - 60% di 5.043,60 = 3.026,16</t>
  </si>
  <si>
    <t xml:space="preserve">30% del 24% del 60% </t>
  </si>
  <si>
    <t>22% di 21.014,99 = 4.623,30 - 20% di 4.623,30</t>
  </si>
  <si>
    <t>20% del 22%</t>
  </si>
  <si>
    <t>30% (Vicario)</t>
  </si>
  <si>
    <t>CONTEGGI</t>
  </si>
  <si>
    <t>30% (Dirigente)</t>
  </si>
  <si>
    <t>BENEFICIARI INCENTIVI</t>
  </si>
  <si>
    <t>Supporto al RUP  -Predisposizione e controllo procedure di gara esecuzione contratti</t>
  </si>
  <si>
    <t>IMPORTO COMPLESSIVO FUNZIONI TECNICHE 80%</t>
  </si>
  <si>
    <t xml:space="preserve">ALIQUOTA LIQUIDAZIONE PER ATTIVITA'  - funzioni art. 4, c. 1, lett. C)- aliquota 22% </t>
  </si>
  <si>
    <t>50% del 22% (v.conteggi)</t>
  </si>
  <si>
    <t>FINO A GIUGNO 2023</t>
  </si>
  <si>
    <t xml:space="preserve">TOTALE ACCANTONAMENTO </t>
  </si>
  <si>
    <t>ANNUALITA' CONTRATTO CUSTODE ACQUIRENTE</t>
  </si>
  <si>
    <t xml:space="preserve">Verifica di conformità </t>
  </si>
  <si>
    <t>21% (v.conteggi)</t>
  </si>
  <si>
    <t xml:space="preserve">DA LIQUIDARE </t>
  </si>
  <si>
    <t>NON LIQUIDABILE</t>
  </si>
  <si>
    <t>ART. 4, C. 1 LETT.A) C.C.AMM. PROGRAMMAZIONE SPESA aliquota 3%</t>
  </si>
  <si>
    <t>ART. 4, C. 1 LETT.B) C.C.AMM. RUP           aliquota 30%</t>
  </si>
  <si>
    <t>ART. 4, C. 1, LETT. D)  C.C.AMM. Aliquota 24%</t>
  </si>
  <si>
    <t xml:space="preserve"> funzioni art. 4, c. 1, lett. C)-C.C.AMM. 22%</t>
  </si>
  <si>
    <t xml:space="preserve"> funzioni art. 4, c. 1, lett. E)- aliquota 21% - C.C.AMM.</t>
  </si>
  <si>
    <t>TOTALI PER BENEFICIARI</t>
  </si>
  <si>
    <t>TOTALI GARA IMMIGRAZIONE 2021</t>
  </si>
  <si>
    <t>ANNUALITA' CONTRATTO FINO 31/5/2023</t>
  </si>
  <si>
    <t>IMPORTO TOTALE 3 CONTRATTI ATTUATIVI</t>
  </si>
  <si>
    <t>FUNZIONI DA RETRIBUIRE</t>
  </si>
  <si>
    <t>DA LIQUIDARE</t>
  </si>
  <si>
    <t>NON LIQUIDABILI</t>
  </si>
  <si>
    <t>ART. 4, C. 1, LETT. A) C.C.AMM. PROGRAMAMZIONE SPESA</t>
  </si>
  <si>
    <t>RUP UCRAINA DIRIGENTE PORRO APR 2022 - MAR 2023 ALIQUOTA 30%</t>
  </si>
  <si>
    <t xml:space="preserve">ART. 4, C. 1, LETT. B) C.C.AMM.                          RUP </t>
  </si>
  <si>
    <t>ART. 4, C. 1, LETT. D) C.C.AMM.                       DEC E COLLABORATORI</t>
  </si>
  <si>
    <t xml:space="preserve">ART. 4, C. 1, LETT. C) PREDISPOSIZIONE E CONTROLLO PROCEDURE DI GARA </t>
  </si>
  <si>
    <t>ART. 4, C. 1, LETT. C)  CONTROLLO  ESECUZIONE CONTRATTI</t>
  </si>
  <si>
    <t>ART. 4, C. 1, LETT. E) C.C.AMM.  VERIFICA CONFORMITA' DEI SERVIZI CON EMISSIONE CERTIFICATO</t>
  </si>
  <si>
    <t>TOTALI</t>
  </si>
  <si>
    <t>TOTALI A PAREGGIO GARA IMMIGRAZIONE 2019 + EMERGENZA UCRAINA</t>
  </si>
  <si>
    <t>ANNUALITA' CONTRATTO AGOSTO 2019/2020/2021/2022</t>
  </si>
  <si>
    <t>ANNUALITA' CONTRATTO UCRAINI</t>
  </si>
  <si>
    <t>TOTALE 3%</t>
  </si>
  <si>
    <t>ANNUALITA' CONTRATTO AGOSTO 2019/2020/2021/2022/2023</t>
  </si>
  <si>
    <t>DIRIGENTI</t>
  </si>
  <si>
    <t>EMERGENZA UCRAINA 1/6/2022-31/12/2022-31/3/2023</t>
  </si>
  <si>
    <t>ANNUALITA' CONTRATTO 2019/2020/2021/2022/2023</t>
  </si>
  <si>
    <t>ANNUALITA' CONTRATTO 2019/2020/2021/2022</t>
  </si>
  <si>
    <t xml:space="preserve">EMERGENZA UCRAINA </t>
  </si>
  <si>
    <t>MANIFESTAZIONE INTERESSE AGOSTO 2022 FUNZIONI DA RETRIBUIRE</t>
  </si>
  <si>
    <t>DA LIQUIDARE IN RELAZIONE ALLE ATTIIVTA' SVOLTE SUI CONTRATTI ATTUATIVI</t>
  </si>
  <si>
    <t>ART. 4, C. , LETT. a) programmazione spesa aliquota 3%</t>
  </si>
  <si>
    <t>ART. 4, C. , LETT. b) RUP E COLLABORATORI aliquota 30%</t>
  </si>
  <si>
    <t>ART. 4, C. 1, LETT. c) PREDISPOSIZIONE E CONTROLLO PROCEDURE DI GARA  e ESECUZIONE CONTRATTI aliquota 22%</t>
  </si>
  <si>
    <t>TOTALI A PAREGGIO MANIFESTAZIONE INTERESSE AGOSTO 2022</t>
  </si>
  <si>
    <t>IMPORTO TOTALE 5 CONTRATTI ATTUATIVI</t>
  </si>
  <si>
    <t>ART. 4, C. 1 lett. d) DIREZIONE ESECUZIONE CONTRATTO  A RESIDUI          aliquota 24%</t>
  </si>
  <si>
    <t>ART. 4, C. 1, LETT. E) VERIFICA CONFORMITA' DEI SERVIZI CON EMISSIONE CERTIFICATO A RESIDUI aliquota 21%</t>
  </si>
  <si>
    <t xml:space="preserve">GARA EUROPEA UCRAINA 2019/2020/2021/2022/2023/ MANIFESTAZIONE DI INTERESSE CIG:    ACCORDO QUADRO  7788769781 - </t>
  </si>
  <si>
    <t>IMPORTI CONTRATTI ATTUATIVI MIGRANTI</t>
  </si>
  <si>
    <t>IMPORTI CONTRATTI ATTUATIVI UCRAINA</t>
  </si>
  <si>
    <t xml:space="preserve">3.945.574,95 (IL FONDO è STATO CALCOLATO SU I CONTRATTI ATTUATIVI) </t>
  </si>
  <si>
    <t>VEDI DETTAGLI</t>
  </si>
  <si>
    <t xml:space="preserve">CONTEGGI VEDI FOGLI DETTAGLIATI </t>
  </si>
  <si>
    <t>22% di € 181.451,02 = € 39.919,22 *10% = € 3.991,92</t>
  </si>
  <si>
    <t>10% del 22%</t>
  </si>
  <si>
    <t xml:space="preserve">3% di € 226.527,61  = € 6.795,83*30% = € 2.038,75/5 collaboratori = € 407,75 ciascuno </t>
  </si>
  <si>
    <t xml:space="preserve">30% di € 226.527,61 = € 67.958,28 *10% = € 6.795,83 per ciascuno dei  collaboratori  </t>
  </si>
  <si>
    <t>22% di € 226.527,61 = € 49.836,08 *10% = € 4.983,61</t>
  </si>
  <si>
    <t xml:space="preserve">3% di € 40.599,30 = €  1.217,98 *30% = € 365,39/5 collaboratori = € 73,08 ciascuno </t>
  </si>
  <si>
    <t xml:space="preserve">30% di € 40.599,30  = € 12.179,79 *10% = € 1.217,98  per ciascuno dei  collaboratori  </t>
  </si>
  <si>
    <t xml:space="preserve">22% di € 40.599,30  = €  8.931,85 *10% = € 893,18 per collaboratore  </t>
  </si>
  <si>
    <t xml:space="preserve">3% di € 66.148,83 = €  1.984,46*30% = € 595,34 /5 collaboratori = € 119,07 ciascuno </t>
  </si>
  <si>
    <t xml:space="preserve">30% di € 66.148,83 = €  19.844,65  *10% = € 1.984,46 per ciascuno dei  collaboratori  </t>
  </si>
  <si>
    <t xml:space="preserve">22% di € 66.148,83  = €  14.552,74  *10% = €  1.455,27  per collaboratore  </t>
  </si>
  <si>
    <t xml:space="preserve">3% di € 73.692,96 = €  2.210,78*30% = €  663,24 /5 collaboratori = € 132,65 ciascuno </t>
  </si>
  <si>
    <t>30% di € 73.692,96  = € 22.107,88 *10% = €    2.210,79  per  collaboratore</t>
  </si>
  <si>
    <t xml:space="preserve">22% di € 73.692,96 = € 16.212,45 *10% = €  1.621,25  per collaboratore  </t>
  </si>
  <si>
    <r>
      <t xml:space="preserve">ACCORDO QUADRO PER L’AFFIDAMENTO DI SERVIZI E FORNITURE DI BENI RELATIVI AL FUNZIONAMENTO DEL CENTRO DI ACCOGLIENZA PER RICHIEDENTI ASILO - </t>
    </r>
    <r>
      <rPr>
        <b/>
        <sz val="10"/>
        <rFont val="Arial"/>
        <family val="2"/>
      </rPr>
      <t>C.A.R.A. 2017 DI BARI</t>
    </r>
    <r>
      <rPr>
        <sz val="10"/>
        <rFont val="Arial"/>
        <family val="2"/>
      </rPr>
      <t xml:space="preserve">-PALESE PER UNA RECETTIVITA' DI 744 POSTI                                                                                    </t>
    </r>
    <r>
      <rPr>
        <b/>
        <sz val="10"/>
        <rFont val="Arial"/>
        <family val="2"/>
      </rPr>
      <t xml:space="preserve">LOTTO 1 CIG: 71331927C55  </t>
    </r>
  </si>
  <si>
    <t>totale lotto 1)</t>
  </si>
  <si>
    <t>totale lotto 2)</t>
  </si>
  <si>
    <t>totale lotto 3)</t>
  </si>
  <si>
    <t>totale lotto 4)</t>
  </si>
  <si>
    <t>totale lotto unico</t>
  </si>
  <si>
    <r>
      <t xml:space="preserve">GARA EUROPEA A PROCEDURA APERTA AI SENSI DELL'ART. 60 DEL  D. lgs 18/04/2016 n.50  PER L’AFFIDAMENTO DI SERVIZI E FORNITURE DI BENI RELATIVI AL FUNZIONAMENTO DEL CENTRO DI ACCOGLIENZA PER RICHIEDENTI ASILO - </t>
    </r>
    <r>
      <rPr>
        <b/>
        <sz val="10"/>
        <rFont val="Arial"/>
        <family val="2"/>
      </rPr>
      <t xml:space="preserve">C.A.R.A. 2021  </t>
    </r>
    <r>
      <rPr>
        <sz val="10"/>
        <rFont val="Arial"/>
        <family val="2"/>
      </rPr>
      <t xml:space="preserve">DI BARI-PALESE PER UNA RECETTIVITA' DI 640 POSTI PER LA DURATA DI 12 MESI PROROGABILI, AD INSINDACABILE GIUDIZIO DELLA PREFETTURA DI ALTRI 12 MESI -                                                                                      </t>
    </r>
    <r>
      <rPr>
        <b/>
        <sz val="10"/>
        <rFont val="Arial"/>
        <family val="2"/>
      </rPr>
      <t xml:space="preserve">LOTTO 1 CIG: 893475376B  </t>
    </r>
  </si>
  <si>
    <t>30% DI 114.912,57=34.473,77 - 10% = 3.447,38 per ciasun collaboratore</t>
  </si>
  <si>
    <t xml:space="preserve">22% di € 114.912,57 = € 25.280,77  *10% = €  2.528,08  per collaboratore  </t>
  </si>
  <si>
    <r>
      <t xml:space="preserve">24% di € 114.912,57 =€ 27.579,02 * 60% = € 16.547,41/16 collaboratori = € 1.034,21 per ciascun collaboratore. </t>
    </r>
    <r>
      <rPr>
        <i/>
        <u/>
        <sz val="11"/>
        <color theme="1"/>
        <rFont val="Calibri"/>
        <family val="2"/>
        <scheme val="minor"/>
      </rPr>
      <t>Corrisposto, per l'anno 2024,  il 50% dell'importo spettante. Trattasi  di servizio in corso di esecuzione con scadenza 31/01/2026</t>
    </r>
  </si>
  <si>
    <r>
      <t xml:space="preserve">24% di € 114.912,57 =€ 27.579,02 * 60% = € 16.547,41/16 collaboratori = € 1.034,21 per ciascun collaboratore. </t>
    </r>
    <r>
      <rPr>
        <i/>
        <u/>
        <sz val="11"/>
        <color theme="1"/>
        <rFont val="Calibri"/>
        <family val="2"/>
        <scheme val="minor"/>
      </rPr>
      <t>Corrisposto, per l'anno 2024, il 15% dell'importo spettante. Trattasi  di servizio in corso di esecuzione con scadenza 31/01/2026</t>
    </r>
  </si>
  <si>
    <t>LOTTO 2 CIG 8934829623  PROCEDURA APERTA</t>
  </si>
  <si>
    <t xml:space="preserve">30% di € 98.051,82= € 29.415,55 *10% = € 2.941,55 per ciascun collaboratore </t>
  </si>
  <si>
    <t xml:space="preserve">22% di € 98.051,82 = € 21.571,40 *10% = € 2.157,14 per ciascun collaboratore </t>
  </si>
  <si>
    <t>corrisposto, per l'anno 2024,  il 50% dell'importo spettante. Trattasi  di servizio in corso di esecuzione con scadenza 31/12/2025</t>
  </si>
  <si>
    <t>corrisposto, per l'anno 2024,  il 15% dell'importo spettante. Trattasi  di servizio in corso di esecuzione con scadenza 31/12/2025</t>
  </si>
  <si>
    <t>LOTTO 3 CIG 8934877DBD  PROCEDURA APERTA</t>
  </si>
  <si>
    <t xml:space="preserve">30% di € 22.432,31 = € 6.729,69 * 10% = € 672,97 per ciascun collaboratore </t>
  </si>
  <si>
    <t xml:space="preserve">22% di € 22.432,31 = € 4.935,11 * 10% = € 493,11 per ciascun collaboratore </t>
  </si>
  <si>
    <t>GARA EUROPEA A PROCEDURA APERTA, AI SENSI DELL'ART. 60 DEL  D.Lgs. del 18/04/2016 n.50  PER L'AFFIDAMENTO DELLA GESTIONE DEL  CPR (CENTRO di PERMANENZA per i RIMPATRI)    (ex CIE) PER UNA RICETTIVITA'  DI n.80 POSTI - CPR 2021  LOTTO UNICO CIG 8720741721  - PROCEDURA APERTA</t>
  </si>
  <si>
    <t xml:space="preserve">30% di € 67.777,81 = € 20.333,34 * 10% = € 2.033,33 per ciascun collaboratore </t>
  </si>
  <si>
    <t xml:space="preserve">22% di € 67.777,81 = € 14.911,12 * 10% = € 1.491,11 per ciascun collaboratore </t>
  </si>
  <si>
    <t>corrisposto, per l'anno 2024,  il 50% dell'importo spettante. Trattasi  di servizio in corso di esecuzione con scadenza 18/12/2025</t>
  </si>
  <si>
    <r>
      <t>corrisposto, per l'anno 2024,  il 50% dell'importo spettante. Trattasi  di servizio in corso di esecuzione con scadenza</t>
    </r>
    <r>
      <rPr>
        <b/>
        <sz val="11"/>
        <color theme="1"/>
        <rFont val="Calibri"/>
        <family val="2"/>
        <scheme val="minor"/>
      </rPr>
      <t xml:space="preserve"> 18/12/2025</t>
    </r>
  </si>
  <si>
    <t>corrisposto, per l'anno 2024,  il 15% dell'importo spettante. Trattasi  di servizio in corso di esecuzione con scadenza 18/12/2025</t>
  </si>
  <si>
    <t>CONTRATTO D’APPALTO PER I SERVIZI DI PULIZIA DEGLI ORGANISMI DELLA POLIZIA DI STATO (LOTTO 1) UBICATI NEL TERRITORIO DELLA CITTA’ METROPOLITANA DI BARI E IN ALCUNI COMUNI DELLA PROVINCIA BAT - PERIOD 1/4/2021 - 31/03/2024 - CIG 7660491527</t>
  </si>
  <si>
    <t xml:space="preserve">3% € 15.838,43 = € 475,15 *10% = € 47,52 per ciascun collaboratore </t>
  </si>
  <si>
    <t xml:space="preserve">30% € 15.838,43 = € 4.751,53 *30% = € 1.425,46 /4 = € 356,36 per ciascun collaboratore </t>
  </si>
  <si>
    <t xml:space="preserve">22% di € 15.838,43 = € 3.484,45 * 10% = € 348,45 per ciascun collaboratore </t>
  </si>
  <si>
    <t>CONTRATTO D’APPALTO PER L’AFFIDAMENTO DEI SERVIZI DI PULI-ZIA DEI LOCALI E DELLE SUPERFICI IN USO AD UFFICI E CASERME DELL’ARMA DEI CARABINIERI (LOTTO 2) UBICATI NEL TERRITORIO DELLA CITTA’ METROPOLITANA DI BARI ED IN ALCUNI COMUNI DELLA PROVINCIA BAT - CIG: 7660500C92</t>
  </si>
  <si>
    <t>importo ragguagliato al 15% in applicazione dell'art.5, comma 3 del Regolamento D.M. 73/2023</t>
  </si>
  <si>
    <t xml:space="preserve">Programmazione della spesa </t>
  </si>
  <si>
    <t>3% € 12.474,32 = € 374,22 *10% = € 37,42</t>
  </si>
  <si>
    <t xml:space="preserve">30% € 12.474,32= € 3.742,30 *30% = € 1.122,70/4 = € 280,67 per ciascun collaboratore  </t>
  </si>
  <si>
    <t xml:space="preserve">22% € 12.474,32 = € 2.744,35 * 10% = € 274,43 per ciascun collaboratore </t>
  </si>
  <si>
    <t>STAZIONE APPALTANTE</t>
  </si>
  <si>
    <t xml:space="preserve"> Funzionario </t>
  </si>
  <si>
    <t xml:space="preserve"> Funzionario</t>
  </si>
  <si>
    <t>’incentivo per i collaboratori del RUP è stato preventivamente determinato nella misura del 30% e quello per i collaboratori del direttore dell’esecuzione nella misura del 24%. (nota comunicata dal Dirigente di Ragioneria della Prefettura)</t>
  </si>
  <si>
    <t>Funzionario</t>
  </si>
  <si>
    <t xml:space="preserve">Funzionario </t>
  </si>
  <si>
    <t>ASSISTENTE</t>
  </si>
  <si>
    <t xml:space="preserve"> funzionario</t>
  </si>
  <si>
    <t xml:space="preserve"> Assistente </t>
  </si>
  <si>
    <t xml:space="preserve">Assistente </t>
  </si>
  <si>
    <t>funzionario</t>
  </si>
  <si>
    <t xml:space="preserve"> funzionario </t>
  </si>
  <si>
    <t xml:space="preserve">  Assistente </t>
  </si>
  <si>
    <t xml:space="preserve"> Assistente  </t>
  </si>
  <si>
    <t xml:space="preserve"> Funzionario  </t>
  </si>
  <si>
    <t xml:space="preserve"> Assistente</t>
  </si>
  <si>
    <t xml:space="preserve"> Assistente Amm.vo </t>
  </si>
  <si>
    <t>Assistente</t>
  </si>
  <si>
    <t xml:space="preserve"> Funzionario (GARA MIGRAZIONE 2019 + EMERGENZA UCRAINA)</t>
  </si>
  <si>
    <t xml:space="preserve"> Assistente (GARA MIGRAZIONE 2019+AFFIDAMENTO INTERESSE MIGRANTI AGOSTO 2022 - GARA MIGRAZIONE 2021)</t>
  </si>
  <si>
    <t>(GARA MIGRAZIONE 2019)</t>
  </si>
  <si>
    <t>BENEFICIARI</t>
  </si>
  <si>
    <t xml:space="preserve"> Funzionario (RUP)</t>
  </si>
  <si>
    <t xml:space="preserve">Operatore </t>
  </si>
  <si>
    <t>PREDISPOSIZIONE PROCEDURE DI GARA ASS.TE</t>
  </si>
  <si>
    <t xml:space="preserve">FASE CONTROLLO ATTI DI ESECUZIONE CONTRATTO ASS.TE </t>
  </si>
  <si>
    <t xml:space="preserve">SUB-TOTALE PER BENEFICIARIO 1 FUNZ. </t>
  </si>
  <si>
    <t xml:space="preserve">SUB-TOTALE PER BENEFICIARIO 2 ASS. EC.F. </t>
  </si>
  <si>
    <t xml:space="preserve">SUB-TOTALE PER BENEFICIARIO 3 ASS. EC.F. </t>
  </si>
  <si>
    <t xml:space="preserve">SUB-TOTALE PER BENEFICIARIO 4 FUNZ. EC. F. </t>
  </si>
  <si>
    <t>Funzionario  (GARA MIGRAZIONE 2019 + AFFIDAMENTO INTERESSE MIGRANTI AGOSTO 2022)</t>
  </si>
  <si>
    <t>Funzionario (GARA MIGRAZIONE 2019+AFFIDAMENTO INTERESSE MIGRANTI AGOSTO 2022 - GARA MIGRAZIONE 2021)</t>
  </si>
  <si>
    <t>AREZZO</t>
  </si>
  <si>
    <t>ASCOLI PICENO</t>
  </si>
  <si>
    <t>BARI</t>
  </si>
  <si>
    <t>BARLETTA ANDRIA TRANI</t>
  </si>
  <si>
    <t>BELLUNO</t>
  </si>
  <si>
    <t>BENEVENTO</t>
  </si>
  <si>
    <t>BOLOGNA</t>
  </si>
  <si>
    <t>BRESCIA</t>
  </si>
  <si>
    <r>
      <rPr>
        <b/>
        <sz val="48"/>
        <color theme="1"/>
        <rFont val="Kunstler Script"/>
        <family val="4"/>
      </rPr>
      <t xml:space="preserve">Ministero dell'Interno        </t>
    </r>
    <r>
      <rPr>
        <b/>
        <sz val="12"/>
        <color theme="1"/>
        <rFont val="Kunstler Script"/>
        <family val="4"/>
      </rPr>
      <t xml:space="preserve">                                </t>
    </r>
    <r>
      <rPr>
        <b/>
        <sz val="16"/>
        <color theme="1"/>
        <rFont val="Times New Roman"/>
        <family val="1"/>
      </rPr>
      <t xml:space="preserve">DIPARTIMENTO PER L'AMMINISTRAZIONE GENERALE PER LE POLITICHE DEL PERSONALE DELL'AMMINISTRAZIONE CIVILE E PER LE RISORSE STRUMENTALI E FINANZIARIE                                        </t>
    </r>
    <r>
      <rPr>
        <b/>
        <sz val="12"/>
        <color theme="1"/>
        <rFont val="Times New Roman"/>
        <family val="1"/>
      </rPr>
      <t xml:space="preserve">                   Direzione Centrale per le Risorse Finanziarie e Strumentali                                                                                    ALL. 3 (UTG 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</si>
</sst>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43" formatCode="_-* #,##0.00\ _€_-;\-* #,##0.00\ _€_-;_-* &quot;-&quot;??\ _€_-;_-@_-"/>
    <numFmt numFmtId="164" formatCode="#,##0.00\ &quot;€&quot;"/>
  </numFmts>
  <fonts count="23" x14ac:knownFonts="1">
    <font>
      <sz val="11"/>
      <color theme="1"/>
      <name val="Calibri"/>
      <family val="2"/>
      <scheme val="minor"/>
    </font>
    <font>
      <b/>
      <sz val="11"/>
      <color theme="1"/>
      <name val="Calibri"/>
      <family val="2"/>
      <scheme val="minor"/>
    </font>
    <font>
      <b/>
      <sz val="10"/>
      <name val="Arial"/>
      <family val="2"/>
    </font>
    <font>
      <sz val="10"/>
      <name val="Arial"/>
      <family val="2"/>
    </font>
    <font>
      <sz val="11"/>
      <color theme="1"/>
      <name val="Calibri"/>
      <family val="2"/>
      <scheme val="minor"/>
    </font>
    <font>
      <sz val="11"/>
      <color rgb="FFFF0000"/>
      <name val="Calibri"/>
      <family val="2"/>
      <scheme val="minor"/>
    </font>
    <font>
      <sz val="14"/>
      <color theme="1"/>
      <name val="Calibri"/>
      <family val="2"/>
      <scheme val="minor"/>
    </font>
    <font>
      <sz val="14"/>
      <color rgb="FFFF0000"/>
      <name val="Calibri"/>
      <family val="2"/>
      <scheme val="minor"/>
    </font>
    <font>
      <b/>
      <sz val="14"/>
      <color theme="1"/>
      <name val="Calibri"/>
      <family val="2"/>
      <scheme val="minor"/>
    </font>
    <font>
      <sz val="14"/>
      <name val="Calibri"/>
      <family val="2"/>
      <scheme val="minor"/>
    </font>
    <font>
      <sz val="16"/>
      <color theme="1"/>
      <name val="Calibri"/>
      <family val="2"/>
      <scheme val="minor"/>
    </font>
    <font>
      <sz val="11"/>
      <name val="Calibri"/>
      <family val="2"/>
      <scheme val="minor"/>
    </font>
    <font>
      <b/>
      <sz val="14"/>
      <name val="Calibri"/>
      <family val="2"/>
      <scheme val="minor"/>
    </font>
    <font>
      <sz val="14"/>
      <color rgb="FFC00000"/>
      <name val="Calibri"/>
      <family val="2"/>
      <scheme val="minor"/>
    </font>
    <font>
      <sz val="11"/>
      <name val="Arial"/>
      <family val="2"/>
    </font>
    <font>
      <sz val="11"/>
      <color theme="1"/>
      <name val="Arial"/>
      <family val="2"/>
    </font>
    <font>
      <i/>
      <u/>
      <sz val="11"/>
      <color theme="1"/>
      <name val="Calibri"/>
      <family val="2"/>
      <scheme val="minor"/>
    </font>
    <font>
      <b/>
      <sz val="12"/>
      <name val="Arial"/>
      <family val="2"/>
    </font>
    <font>
      <b/>
      <sz val="12"/>
      <color theme="1"/>
      <name val="Calibri"/>
      <family val="2"/>
      <scheme val="minor"/>
    </font>
    <font>
      <b/>
      <sz val="12"/>
      <color theme="1"/>
      <name val="Kunstler Script"/>
      <family val="4"/>
    </font>
    <font>
      <b/>
      <sz val="16"/>
      <color theme="1"/>
      <name val="Times New Roman"/>
      <family val="1"/>
    </font>
    <font>
      <b/>
      <sz val="12"/>
      <color theme="1"/>
      <name val="Times New Roman"/>
      <family val="1"/>
    </font>
    <font>
      <b/>
      <sz val="48"/>
      <color theme="1"/>
      <name val="Kunstler Script"/>
      <family val="4"/>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5"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indexed="64"/>
      </right>
      <top/>
      <bottom/>
      <diagonal/>
    </border>
    <border>
      <left style="thin">
        <color auto="1"/>
      </left>
      <right/>
      <top/>
      <bottom style="thin">
        <color auto="1"/>
      </bottom>
      <diagonal/>
    </border>
    <border>
      <left/>
      <right/>
      <top style="medium">
        <color indexed="64"/>
      </top>
      <bottom/>
      <diagonal/>
    </border>
    <border>
      <left/>
      <right style="thin">
        <color auto="1"/>
      </right>
      <top/>
      <bottom style="thin">
        <color auto="1"/>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361">
    <xf numFmtId="0" fontId="0" fillId="0" borderId="0" xfId="0"/>
    <xf numFmtId="0" fontId="0" fillId="0" borderId="1" xfId="0" applyBorder="1"/>
    <xf numFmtId="0" fontId="0" fillId="0" borderId="0" xfId="0" applyAlignment="1">
      <alignment vertical="center"/>
    </xf>
    <xf numFmtId="0" fontId="0" fillId="0" borderId="6" xfId="0" applyBorder="1"/>
    <xf numFmtId="4" fontId="1" fillId="0" borderId="4" xfId="0" applyNumberFormat="1" applyFont="1" applyBorder="1" applyAlignment="1">
      <alignment horizontal="center"/>
    </xf>
    <xf numFmtId="0" fontId="0" fillId="0" borderId="0" xfId="0" applyBorder="1"/>
    <xf numFmtId="0" fontId="0" fillId="0" borderId="4" xfId="0" applyBorder="1" applyAlignment="1">
      <alignment wrapText="1"/>
    </xf>
    <xf numFmtId="0" fontId="0" fillId="2" borderId="6" xfId="0" applyFont="1" applyFill="1" applyBorder="1"/>
    <xf numFmtId="4" fontId="3" fillId="2" borderId="0" xfId="0" applyNumberFormat="1" applyFont="1" applyFill="1" applyBorder="1" applyAlignment="1">
      <alignment vertical="center"/>
    </xf>
    <xf numFmtId="0" fontId="3" fillId="2" borderId="0" xfId="0" applyFont="1" applyFill="1" applyBorder="1" applyAlignment="1">
      <alignment vertical="center"/>
    </xf>
    <xf numFmtId="0" fontId="0" fillId="0" borderId="0" xfId="0" applyBorder="1" applyAlignment="1">
      <alignment vertical="center"/>
    </xf>
    <xf numFmtId="0" fontId="0" fillId="2" borderId="0" xfId="0" applyFont="1" applyFill="1" applyBorder="1"/>
    <xf numFmtId="0" fontId="0" fillId="2" borderId="18" xfId="0" applyFont="1" applyFill="1" applyBorder="1"/>
    <xf numFmtId="0" fontId="0" fillId="2" borderId="16" xfId="0" applyFont="1" applyFill="1" applyBorder="1"/>
    <xf numFmtId="0" fontId="0" fillId="0" borderId="4" xfId="0" applyBorder="1" applyAlignment="1">
      <alignment vertical="center" wrapText="1"/>
    </xf>
    <xf numFmtId="4" fontId="3" fillId="2" borderId="14" xfId="0" applyNumberFormat="1" applyFont="1" applyFill="1" applyBorder="1" applyAlignment="1">
      <alignment horizontal="center" vertical="center" wrapText="1"/>
    </xf>
    <xf numFmtId="0" fontId="0" fillId="0" borderId="4" xfId="0" applyBorder="1" applyAlignment="1">
      <alignment horizontal="center" vertical="center"/>
    </xf>
    <xf numFmtId="9" fontId="0" fillId="0" borderId="4" xfId="0" applyNumberFormat="1" applyBorder="1" applyAlignment="1">
      <alignment horizontal="center" vertical="center" wrapText="1"/>
    </xf>
    <xf numFmtId="0" fontId="0" fillId="0" borderId="13" xfId="0" applyFill="1" applyBorder="1" applyAlignment="1">
      <alignment vertical="center" wrapText="1"/>
    </xf>
    <xf numFmtId="0" fontId="0" fillId="0" borderId="4" xfId="0" applyFill="1" applyBorder="1" applyAlignment="1">
      <alignment vertical="center" wrapText="1"/>
    </xf>
    <xf numFmtId="4" fontId="0" fillId="0" borderId="0" xfId="0" applyNumberFormat="1"/>
    <xf numFmtId="4" fontId="0" fillId="0" borderId="4" xfId="0" applyNumberFormat="1" applyBorder="1" applyAlignment="1">
      <alignment horizontal="center" vertical="center"/>
    </xf>
    <xf numFmtId="9" fontId="0" fillId="0" borderId="0" xfId="0" applyNumberFormat="1"/>
    <xf numFmtId="4" fontId="0" fillId="0" borderId="0" xfId="0" applyNumberFormat="1" applyAlignment="1">
      <alignment vertical="center"/>
    </xf>
    <xf numFmtId="9" fontId="0" fillId="0" borderId="12" xfId="0" applyNumberFormat="1" applyBorder="1" applyAlignment="1">
      <alignment horizontal="center" vertical="center" wrapText="1"/>
    </xf>
    <xf numFmtId="0" fontId="0" fillId="0" borderId="22" xfId="0" applyBorder="1"/>
    <xf numFmtId="0" fontId="0" fillId="0" borderId="0" xfId="0" applyBorder="1" applyAlignment="1">
      <alignment horizontal="left" vertical="center"/>
    </xf>
    <xf numFmtId="0" fontId="0" fillId="0" borderId="17" xfId="0" applyBorder="1" applyAlignment="1">
      <alignment horizontal="left" vertical="center"/>
    </xf>
    <xf numFmtId="0" fontId="0" fillId="0" borderId="22" xfId="0" applyBorder="1" applyAlignment="1">
      <alignment horizontal="left" vertical="center"/>
    </xf>
    <xf numFmtId="4" fontId="0" fillId="0" borderId="23" xfId="0" applyNumberFormat="1" applyBorder="1" applyAlignment="1">
      <alignment horizontal="center" vertical="center"/>
    </xf>
    <xf numFmtId="0" fontId="0" fillId="0" borderId="0" xfId="0" applyFill="1" applyBorder="1" applyAlignment="1">
      <alignment vertical="center" wrapText="1"/>
    </xf>
    <xf numFmtId="0" fontId="2" fillId="0" borderId="0" xfId="0" applyFont="1" applyBorder="1" applyAlignment="1"/>
    <xf numFmtId="0" fontId="0" fillId="0" borderId="14" xfId="0" applyBorder="1" applyAlignment="1">
      <alignment vertical="center" wrapText="1"/>
    </xf>
    <xf numFmtId="0" fontId="0" fillId="0" borderId="22" xfId="0" applyFill="1" applyBorder="1" applyAlignment="1">
      <alignment vertical="center" wrapText="1"/>
    </xf>
    <xf numFmtId="4" fontId="0" fillId="2" borderId="17" xfId="0" applyNumberFormat="1" applyFont="1" applyFill="1" applyBorder="1" applyAlignment="1">
      <alignment horizontal="center" vertical="center"/>
    </xf>
    <xf numFmtId="3" fontId="0" fillId="0" borderId="0" xfId="0" applyNumberFormat="1" applyBorder="1"/>
    <xf numFmtId="3" fontId="0" fillId="0" borderId="0" xfId="0" applyNumberFormat="1"/>
    <xf numFmtId="9" fontId="0" fillId="0" borderId="0" xfId="0" applyNumberFormat="1" applyBorder="1"/>
    <xf numFmtId="0" fontId="0" fillId="0" borderId="0" xfId="0" applyFill="1" applyBorder="1" applyAlignment="1">
      <alignment horizontal="center" vertical="center"/>
    </xf>
    <xf numFmtId="9" fontId="0" fillId="2" borderId="4" xfId="0" applyNumberFormat="1" applyFill="1" applyBorder="1" applyAlignment="1">
      <alignment horizontal="center" vertical="center" wrapText="1"/>
    </xf>
    <xf numFmtId="4" fontId="0" fillId="2" borderId="4" xfId="0" applyNumberFormat="1" applyFill="1" applyBorder="1" applyAlignment="1">
      <alignment horizontal="center" vertical="center"/>
    </xf>
    <xf numFmtId="0" fontId="0" fillId="0" borderId="1" xfId="0" applyBorder="1" applyAlignment="1">
      <alignment vertical="center" wrapText="1"/>
    </xf>
    <xf numFmtId="4" fontId="0" fillId="0" borderId="22" xfId="0" applyNumberFormat="1" applyBorder="1" applyAlignment="1">
      <alignment horizontal="center" vertical="center"/>
    </xf>
    <xf numFmtId="9" fontId="0" fillId="0" borderId="14" xfId="0" applyNumberFormat="1" applyBorder="1" applyAlignment="1">
      <alignment horizontal="center" vertical="center" wrapText="1"/>
    </xf>
    <xf numFmtId="0" fontId="0" fillId="0" borderId="2" xfId="0" applyFill="1" applyBorder="1" applyAlignment="1">
      <alignment vertical="center" wrapText="1"/>
    </xf>
    <xf numFmtId="4" fontId="0" fillId="0" borderId="3" xfId="0" applyNumberFormat="1" applyBorder="1" applyAlignment="1">
      <alignment horizontal="center" vertical="center"/>
    </xf>
    <xf numFmtId="4" fontId="0" fillId="0" borderId="0" xfId="0" applyNumberFormat="1" applyBorder="1" applyAlignment="1">
      <alignment horizontal="center" vertical="center"/>
    </xf>
    <xf numFmtId="0" fontId="0" fillId="0" borderId="0" xfId="0" applyAlignment="1">
      <alignment horizontal="center" vertical="center" wrapText="1"/>
    </xf>
    <xf numFmtId="4" fontId="1" fillId="0" borderId="13" xfId="0" applyNumberFormat="1" applyFont="1" applyBorder="1" applyAlignment="1">
      <alignment horizontal="center" vertical="center"/>
    </xf>
    <xf numFmtId="0" fontId="1" fillId="0" borderId="14" xfId="0" applyFont="1" applyBorder="1" applyAlignment="1">
      <alignment horizontal="center" vertical="center"/>
    </xf>
    <xf numFmtId="4" fontId="1" fillId="0" borderId="12" xfId="0" applyNumberFormat="1" applyFont="1" applyBorder="1" applyAlignment="1">
      <alignment horizontal="center" vertical="center"/>
    </xf>
    <xf numFmtId="4" fontId="1" fillId="0" borderId="14" xfId="0" applyNumberFormat="1" applyFont="1" applyBorder="1" applyAlignment="1">
      <alignment horizontal="center" vertical="center"/>
    </xf>
    <xf numFmtId="4" fontId="0" fillId="0" borderId="22" xfId="0" applyNumberFormat="1" applyBorder="1" applyAlignment="1">
      <alignment horizontal="center" vertical="center"/>
    </xf>
    <xf numFmtId="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4" fontId="0" fillId="0" borderId="4" xfId="0" applyNumberFormat="1" applyBorder="1" applyAlignment="1">
      <alignment horizontal="center"/>
    </xf>
    <xf numFmtId="0" fontId="0" fillId="0" borderId="0" xfId="0" applyAlignment="1">
      <alignment wrapText="1"/>
    </xf>
    <xf numFmtId="0" fontId="0" fillId="0" borderId="0" xfId="0" applyAlignment="1">
      <alignment horizontal="center" vertical="center"/>
    </xf>
    <xf numFmtId="4" fontId="0" fillId="0" borderId="0" xfId="0" applyNumberFormat="1" applyFill="1" applyBorder="1" applyAlignment="1">
      <alignment horizontal="center" vertical="center"/>
    </xf>
    <xf numFmtId="4" fontId="1" fillId="0" borderId="0" xfId="0" applyNumberFormat="1" applyFont="1" applyBorder="1" applyAlignment="1">
      <alignment vertical="center"/>
    </xf>
    <xf numFmtId="8" fontId="0" fillId="0" borderId="0" xfId="0" applyNumberFormat="1"/>
    <xf numFmtId="0" fontId="0" fillId="0" borderId="0" xfId="0"/>
    <xf numFmtId="0" fontId="0" fillId="0" borderId="0" xfId="0" quotePrefix="1"/>
    <xf numFmtId="0" fontId="0" fillId="0" borderId="19" xfId="0" applyFill="1" applyBorder="1" applyAlignment="1">
      <alignment vertical="center" wrapText="1"/>
    </xf>
    <xf numFmtId="0" fontId="0" fillId="0" borderId="20" xfId="0" applyFill="1" applyBorder="1" applyAlignment="1">
      <alignment vertical="center" wrapText="1"/>
    </xf>
    <xf numFmtId="0" fontId="0" fillId="0" borderId="11" xfId="0" applyFill="1" applyBorder="1" applyAlignment="1">
      <alignment vertical="center" wrapText="1"/>
    </xf>
    <xf numFmtId="164" fontId="7" fillId="0" borderId="1" xfId="0" applyNumberFormat="1" applyFont="1" applyBorder="1"/>
    <xf numFmtId="164" fontId="6" fillId="0" borderId="1" xfId="0" applyNumberFormat="1" applyFont="1" applyBorder="1" applyAlignment="1">
      <alignment vertical="center" wrapText="1"/>
    </xf>
    <xf numFmtId="164" fontId="6" fillId="0" borderId="1" xfId="0" applyNumberFormat="1" applyFont="1" applyBorder="1" applyAlignment="1">
      <alignment vertical="center"/>
    </xf>
    <xf numFmtId="164" fontId="7" fillId="0" borderId="1" xfId="0" applyNumberFormat="1" applyFont="1" applyBorder="1" applyAlignment="1">
      <alignment vertical="center"/>
    </xf>
    <xf numFmtId="44" fontId="0" fillId="2" borderId="1" xfId="0" applyNumberFormat="1" applyFill="1" applyBorder="1" applyAlignment="1">
      <alignment vertical="center" wrapText="1"/>
    </xf>
    <xf numFmtId="0" fontId="10" fillId="0" borderId="1" xfId="0" applyFont="1" applyBorder="1" applyAlignment="1">
      <alignment vertical="center" wrapText="1"/>
    </xf>
    <xf numFmtId="164" fontId="6" fillId="0" borderId="1" xfId="0" applyNumberFormat="1" applyFont="1" applyFill="1" applyBorder="1" applyAlignment="1">
      <alignment vertical="center"/>
    </xf>
    <xf numFmtId="164" fontId="7" fillId="0" borderId="1" xfId="0" applyNumberFormat="1" applyFont="1" applyFill="1" applyBorder="1" applyAlignment="1">
      <alignment vertical="center"/>
    </xf>
    <xf numFmtId="9" fontId="0" fillId="0" borderId="0" xfId="0" applyNumberFormat="1" applyAlignment="1">
      <alignment horizontal="center"/>
    </xf>
    <xf numFmtId="9" fontId="0" fillId="0" borderId="0" xfId="0" applyNumberFormat="1" applyAlignment="1">
      <alignment vertical="center"/>
    </xf>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xf numFmtId="43" fontId="6" fillId="0" borderId="1" xfId="0" applyNumberFormat="1" applyFont="1" applyBorder="1"/>
    <xf numFmtId="0" fontId="0" fillId="0" borderId="1" xfId="0" applyBorder="1" applyAlignment="1">
      <alignment vertical="center" wrapText="1"/>
    </xf>
    <xf numFmtId="44" fontId="6" fillId="0" borderId="0" xfId="0" applyNumberFormat="1" applyFont="1"/>
    <xf numFmtId="44" fontId="0" fillId="2" borderId="1" xfId="0" applyNumberFormat="1" applyFill="1" applyBorder="1" applyAlignment="1">
      <alignment wrapText="1"/>
    </xf>
    <xf numFmtId="0" fontId="0" fillId="0" borderId="0" xfId="0" applyBorder="1" applyAlignment="1">
      <alignment horizontal="center" vertical="center" wrapText="1"/>
    </xf>
    <xf numFmtId="0" fontId="0" fillId="0" borderId="0" xfId="0" applyBorder="1" applyAlignment="1">
      <alignment wrapText="1"/>
    </xf>
    <xf numFmtId="0" fontId="0" fillId="0" borderId="7" xfId="0" applyBorder="1" applyAlignment="1">
      <alignment wrapText="1"/>
    </xf>
    <xf numFmtId="43" fontId="6" fillId="0" borderId="24" xfId="0" applyNumberFormat="1" applyFont="1" applyBorder="1"/>
    <xf numFmtId="0" fontId="0" fillId="0" borderId="6" xfId="0" applyBorder="1" applyAlignment="1">
      <alignment wrapText="1"/>
    </xf>
    <xf numFmtId="0" fontId="0" fillId="0" borderId="0" xfId="0" applyBorder="1"/>
    <xf numFmtId="44" fontId="7" fillId="0" borderId="1" xfId="0" applyNumberFormat="1" applyFont="1" applyBorder="1"/>
    <xf numFmtId="43" fontId="7" fillId="0" borderId="1" xfId="0" applyNumberFormat="1" applyFont="1" applyBorder="1"/>
    <xf numFmtId="44" fontId="6" fillId="0" borderId="24" xfId="0" applyNumberFormat="1" applyFont="1" applyBorder="1"/>
    <xf numFmtId="44" fontId="6" fillId="0" borderId="27" xfId="0" applyNumberFormat="1" applyFont="1" applyBorder="1"/>
    <xf numFmtId="44" fontId="6" fillId="0" borderId="16" xfId="0" applyNumberFormat="1" applyFont="1" applyBorder="1"/>
    <xf numFmtId="44" fontId="9" fillId="0" borderId="24" xfId="0" applyNumberFormat="1" applyFont="1" applyBorder="1"/>
    <xf numFmtId="44" fontId="6" fillId="0" borderId="6" xfId="0" applyNumberFormat="1" applyFont="1" applyBorder="1" applyAlignment="1">
      <alignment horizontal="left" vertical="center"/>
    </xf>
    <xf numFmtId="9" fontId="0" fillId="0" borderId="11" xfId="0" applyNumberFormat="1" applyBorder="1"/>
    <xf numFmtId="4" fontId="0" fillId="0" borderId="21" xfId="0" applyNumberFormat="1" applyBorder="1" applyAlignment="1">
      <alignment horizontal="center" vertical="center"/>
    </xf>
    <xf numFmtId="44" fontId="6" fillId="0" borderId="6" xfId="0" applyNumberFormat="1" applyFont="1" applyBorder="1" applyAlignment="1">
      <alignment horizontal="center" vertical="center"/>
    </xf>
    <xf numFmtId="4" fontId="1" fillId="2" borderId="24"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0" borderId="12" xfId="0" applyNumberFormat="1" applyFont="1" applyFill="1" applyBorder="1" applyAlignment="1">
      <alignment horizontal="center" vertical="center"/>
    </xf>
    <xf numFmtId="4" fontId="1" fillId="0" borderId="13" xfId="0" applyNumberFormat="1" applyFont="1" applyFill="1" applyBorder="1" applyAlignment="1">
      <alignment horizontal="center" vertical="center"/>
    </xf>
    <xf numFmtId="9" fontId="0" fillId="0" borderId="4" xfId="0" applyNumberFormat="1" applyFill="1" applyBorder="1" applyAlignment="1">
      <alignment horizontal="center" vertical="center" wrapText="1"/>
    </xf>
    <xf numFmtId="4" fontId="0" fillId="0" borderId="4" xfId="0" applyNumberFormat="1" applyFill="1" applyBorder="1" applyAlignment="1">
      <alignment horizontal="center" vertical="center"/>
    </xf>
    <xf numFmtId="0" fontId="1" fillId="2" borderId="0" xfId="0" applyFont="1" applyFill="1"/>
    <xf numFmtId="0" fontId="0" fillId="0" borderId="12" xfId="0" applyBorder="1" applyAlignment="1">
      <alignment horizontal="center" wrapText="1"/>
    </xf>
    <xf numFmtId="4" fontId="3" fillId="2" borderId="14" xfId="0" applyNumberFormat="1" applyFont="1" applyFill="1"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center" wrapText="1"/>
    </xf>
    <xf numFmtId="4" fontId="0" fillId="0" borderId="12" xfId="0" applyNumberFormat="1" applyBorder="1" applyAlignment="1">
      <alignment horizontal="center" vertical="center"/>
    </xf>
    <xf numFmtId="0" fontId="0" fillId="0" borderId="12" xfId="0" applyFill="1" applyBorder="1" applyAlignment="1">
      <alignment horizontal="center" vertical="center" wrapText="1"/>
    </xf>
    <xf numFmtId="0" fontId="0" fillId="2" borderId="14" xfId="0" applyFill="1"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xf>
    <xf numFmtId="0" fontId="1" fillId="0" borderId="12" xfId="0" applyFont="1" applyBorder="1" applyAlignment="1">
      <alignment horizontal="center" wrapText="1"/>
    </xf>
    <xf numFmtId="4" fontId="1" fillId="0" borderId="14" xfId="0" applyNumberFormat="1" applyFont="1" applyBorder="1" applyAlignment="1">
      <alignment horizontal="center" vertical="center" wrapText="1"/>
    </xf>
    <xf numFmtId="0" fontId="0" fillId="0" borderId="12" xfId="0" applyBorder="1" applyAlignment="1">
      <alignment wrapText="1"/>
    </xf>
    <xf numFmtId="4" fontId="0" fillId="0" borderId="4" xfId="0" applyNumberFormat="1" applyBorder="1" applyAlignment="1">
      <alignment horizontal="center" vertical="center" wrapText="1"/>
    </xf>
    <xf numFmtId="0" fontId="0" fillId="0" borderId="4" xfId="0" applyBorder="1" applyAlignment="1">
      <alignment horizontal="center" wrapText="1"/>
    </xf>
    <xf numFmtId="0" fontId="0" fillId="0" borderId="4" xfId="0"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xf>
    <xf numFmtId="0" fontId="2" fillId="5" borderId="4" xfId="0" applyFont="1" applyFill="1" applyBorder="1" applyAlignment="1">
      <alignment vertical="center"/>
    </xf>
    <xf numFmtId="0" fontId="2" fillId="5" borderId="2" xfId="0" applyFont="1" applyFill="1" applyBorder="1" applyAlignment="1">
      <alignment vertical="center"/>
    </xf>
    <xf numFmtId="0" fontId="2" fillId="5" borderId="5" xfId="0" applyFont="1" applyFill="1" applyBorder="1" applyAlignment="1">
      <alignment horizontal="center" vertical="center" wrapText="1"/>
    </xf>
    <xf numFmtId="9" fontId="2" fillId="5" borderId="4" xfId="0" applyNumberFormat="1" applyFont="1" applyFill="1" applyBorder="1" applyAlignment="1">
      <alignment horizontal="center" vertical="center" wrapText="1"/>
    </xf>
    <xf numFmtId="9" fontId="2" fillId="5" borderId="12" xfId="0" applyNumberFormat="1"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5" borderId="12" xfId="0" applyFont="1" applyFill="1" applyBorder="1" applyAlignment="1">
      <alignment vertical="center"/>
    </xf>
    <xf numFmtId="0" fontId="2" fillId="5" borderId="17" xfId="0" applyFont="1" applyFill="1" applyBorder="1" applyAlignment="1">
      <alignment vertical="center"/>
    </xf>
    <xf numFmtId="0" fontId="2" fillId="5" borderId="11" xfId="0" applyFont="1" applyFill="1" applyBorder="1" applyAlignment="1">
      <alignment horizontal="center" vertical="center" wrapText="1"/>
    </xf>
    <xf numFmtId="9" fontId="0" fillId="2" borderId="14" xfId="0" applyNumberFormat="1" applyFill="1" applyBorder="1" applyAlignment="1">
      <alignment horizontal="center" vertical="center" wrapText="1"/>
    </xf>
    <xf numFmtId="4" fontId="0" fillId="2" borderId="14" xfId="0" applyNumberFormat="1" applyFill="1" applyBorder="1" applyAlignment="1">
      <alignment horizontal="center" vertical="center"/>
    </xf>
    <xf numFmtId="4" fontId="1" fillId="0" borderId="4" xfId="0" applyNumberFormat="1" applyFont="1" applyBorder="1" applyAlignment="1">
      <alignment horizontal="center" vertical="center"/>
    </xf>
    <xf numFmtId="0" fontId="0" fillId="0" borderId="4" xfId="0" applyBorder="1" applyAlignment="1">
      <alignment horizontal="left" vertical="center" wrapText="1"/>
    </xf>
    <xf numFmtId="0" fontId="0" fillId="0" borderId="0" xfId="0" applyAlignment="1">
      <alignment horizontal="center"/>
    </xf>
    <xf numFmtId="0" fontId="0" fillId="0" borderId="4"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0" borderId="4" xfId="0" applyBorder="1"/>
    <xf numFmtId="0" fontId="0" fillId="2" borderId="4" xfId="0" applyFont="1" applyFill="1" applyBorder="1" applyAlignment="1">
      <alignment horizontal="center" vertical="center"/>
    </xf>
    <xf numFmtId="0" fontId="0" fillId="2" borderId="4" xfId="0" applyFont="1" applyFill="1" applyBorder="1"/>
    <xf numFmtId="0" fontId="0" fillId="2" borderId="4" xfId="0" applyFont="1" applyFill="1" applyBorder="1" applyAlignment="1">
      <alignment vertical="center"/>
    </xf>
    <xf numFmtId="9" fontId="2" fillId="5" borderId="19" xfId="0" applyNumberFormat="1" applyFont="1" applyFill="1" applyBorder="1" applyAlignment="1">
      <alignment horizontal="center" vertical="center" wrapText="1"/>
    </xf>
    <xf numFmtId="9" fontId="2" fillId="5" borderId="5"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4" fillId="2" borderId="4" xfId="0" applyFont="1" applyFill="1" applyBorder="1" applyAlignment="1">
      <alignment horizontal="center" vertical="center" wrapText="1"/>
    </xf>
    <xf numFmtId="4" fontId="0" fillId="2" borderId="4" xfId="0" applyNumberFormat="1" applyFont="1" applyFill="1" applyBorder="1" applyAlignment="1">
      <alignment horizontal="center" vertical="center"/>
    </xf>
    <xf numFmtId="4" fontId="11" fillId="0" borderId="4" xfId="0" applyNumberFormat="1" applyFont="1" applyBorder="1" applyAlignment="1">
      <alignment horizontal="center" vertical="center"/>
    </xf>
    <xf numFmtId="4" fontId="11" fillId="2" borderId="4" xfId="0" applyNumberFormat="1" applyFont="1" applyFill="1" applyBorder="1" applyAlignment="1">
      <alignment horizontal="center" vertical="center"/>
    </xf>
    <xf numFmtId="0" fontId="0" fillId="0" borderId="12" xfId="0" applyBorder="1"/>
    <xf numFmtId="4" fontId="1" fillId="0" borderId="14" xfId="0" applyNumberFormat="1" applyFont="1" applyBorder="1" applyAlignment="1">
      <alignment horizontal="center"/>
    </xf>
    <xf numFmtId="0" fontId="0" fillId="2" borderId="7"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31"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3" xfId="0" applyFill="1" applyBorder="1" applyAlignment="1">
      <alignment horizontal="center" vertical="center" wrapText="1"/>
    </xf>
    <xf numFmtId="0" fontId="0" fillId="0" borderId="3" xfId="0" applyBorder="1" applyAlignment="1">
      <alignment horizontal="center" vertical="center" wrapText="1"/>
    </xf>
    <xf numFmtId="4" fontId="1" fillId="0" borderId="0" xfId="0" applyNumberFormat="1" applyFont="1" applyAlignment="1">
      <alignment horizontal="center" vertical="center"/>
    </xf>
    <xf numFmtId="8" fontId="0" fillId="0" borderId="4" xfId="0" applyNumberFormat="1" applyBorder="1" applyAlignment="1">
      <alignment horizontal="center" vertical="center"/>
    </xf>
    <xf numFmtId="0" fontId="1" fillId="0" borderId="4" xfId="0" applyFont="1" applyBorder="1" applyAlignment="1">
      <alignment horizontal="center" vertical="center"/>
    </xf>
    <xf numFmtId="0" fontId="1" fillId="4" borderId="9" xfId="0" applyFont="1" applyFill="1" applyBorder="1" applyAlignment="1">
      <alignment horizontal="center" vertical="center" wrapText="1"/>
    </xf>
    <xf numFmtId="44" fontId="1" fillId="4" borderId="8" xfId="0" applyNumberFormat="1"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1" fillId="0" borderId="4" xfId="0" applyFont="1" applyBorder="1" applyAlignment="1">
      <alignment vertical="center" wrapText="1"/>
    </xf>
    <xf numFmtId="44" fontId="9" fillId="0" borderId="4" xfId="0" applyNumberFormat="1" applyFont="1" applyBorder="1"/>
    <xf numFmtId="44" fontId="7" fillId="0" borderId="4" xfId="0" applyNumberFormat="1" applyFont="1" applyBorder="1"/>
    <xf numFmtId="44" fontId="9" fillId="0" borderId="4" xfId="0" applyNumberFormat="1" applyFont="1" applyBorder="1" applyAlignment="1">
      <alignment vertical="center"/>
    </xf>
    <xf numFmtId="44" fontId="7" fillId="0" borderId="4" xfId="0" applyNumberFormat="1" applyFont="1" applyBorder="1" applyAlignment="1">
      <alignment vertical="center"/>
    </xf>
    <xf numFmtId="0" fontId="11" fillId="0" borderId="4" xfId="0" applyFont="1" applyBorder="1" applyAlignment="1">
      <alignment wrapText="1"/>
    </xf>
    <xf numFmtId="44" fontId="13" fillId="0" borderId="4" xfId="0" applyNumberFormat="1" applyFont="1" applyBorder="1"/>
    <xf numFmtId="0" fontId="11" fillId="0" borderId="4" xfId="0" applyFont="1" applyBorder="1"/>
    <xf numFmtId="0" fontId="5" fillId="0" borderId="4" xfId="0" applyFont="1" applyBorder="1"/>
    <xf numFmtId="44" fontId="6" fillId="0" borderId="4" xfId="0" applyNumberFormat="1" applyFont="1" applyBorder="1"/>
    <xf numFmtId="44" fontId="9" fillId="4" borderId="4"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44" fontId="7" fillId="4" borderId="4" xfId="0" applyNumberFormat="1" applyFont="1" applyFill="1" applyBorder="1" applyAlignment="1">
      <alignment horizontal="center" vertical="center" wrapText="1"/>
    </xf>
    <xf numFmtId="0" fontId="8" fillId="4" borderId="1" xfId="0" applyFont="1" applyFill="1" applyBorder="1" applyAlignment="1">
      <alignment wrapText="1"/>
    </xf>
    <xf numFmtId="44" fontId="6" fillId="4" borderId="24" xfId="0" applyNumberFormat="1" applyFont="1" applyFill="1" applyBorder="1"/>
    <xf numFmtId="44" fontId="6" fillId="4" borderId="1" xfId="0" applyNumberFormat="1" applyFont="1" applyFill="1" applyBorder="1" applyAlignment="1">
      <alignment wrapText="1"/>
    </xf>
    <xf numFmtId="0" fontId="6" fillId="4" borderId="1" xfId="0" applyFont="1" applyFill="1" applyBorder="1" applyAlignment="1">
      <alignment vertical="center" wrapText="1"/>
    </xf>
    <xf numFmtId="9" fontId="6" fillId="4" borderId="1" xfId="0" applyNumberFormat="1" applyFont="1" applyFill="1" applyBorder="1" applyAlignment="1">
      <alignment vertical="center" wrapText="1"/>
    </xf>
    <xf numFmtId="9" fontId="0" fillId="0" borderId="0" xfId="0" applyNumberFormat="1" applyAlignment="1">
      <alignment horizontal="center" vertical="center" wrapText="1"/>
    </xf>
    <xf numFmtId="164" fontId="6" fillId="0" borderId="1" xfId="0" applyNumberFormat="1" applyFont="1" applyBorder="1" applyAlignment="1">
      <alignment horizontal="center" vertical="center"/>
    </xf>
    <xf numFmtId="164" fontId="6" fillId="0" borderId="1" xfId="0" applyNumberFormat="1" applyFont="1" applyFill="1" applyBorder="1" applyAlignment="1">
      <alignment horizontal="center" vertical="center"/>
    </xf>
    <xf numFmtId="0" fontId="0" fillId="0" borderId="4" xfId="0" applyBorder="1" applyAlignment="1">
      <alignment vertical="center"/>
    </xf>
    <xf numFmtId="0" fontId="0" fillId="0" borderId="4" xfId="0" applyFill="1" applyBorder="1" applyAlignment="1">
      <alignment vertical="center"/>
    </xf>
    <xf numFmtId="43" fontId="0" fillId="0" borderId="4" xfId="1" applyFont="1" applyBorder="1" applyAlignment="1">
      <alignment horizontal="center" vertical="center"/>
    </xf>
    <xf numFmtId="9" fontId="0" fillId="0" borderId="4" xfId="2" applyFont="1" applyBorder="1" applyAlignment="1">
      <alignment horizontal="center" vertical="center"/>
    </xf>
    <xf numFmtId="9" fontId="0" fillId="0" borderId="4" xfId="2" applyFont="1" applyFill="1" applyBorder="1" applyAlignment="1">
      <alignment horizontal="center" vertical="center"/>
    </xf>
    <xf numFmtId="9" fontId="0" fillId="0" borderId="4" xfId="0" applyNumberFormat="1" applyBorder="1" applyAlignment="1">
      <alignment horizontal="center" vertical="center"/>
    </xf>
    <xf numFmtId="0" fontId="0" fillId="0" borderId="4" xfId="0" applyFill="1" applyBorder="1" applyAlignment="1">
      <alignment horizontal="center" vertical="center"/>
    </xf>
    <xf numFmtId="0" fontId="2" fillId="3" borderId="12" xfId="0" applyFont="1" applyFill="1" applyBorder="1" applyAlignment="1">
      <alignment vertical="center" textRotation="135" wrapText="1"/>
    </xf>
    <xf numFmtId="0" fontId="8" fillId="4" borderId="32" xfId="0" applyFont="1" applyFill="1" applyBorder="1" applyAlignment="1">
      <alignment wrapText="1"/>
    </xf>
    <xf numFmtId="0" fontId="0" fillId="0" borderId="32" xfId="0" applyBorder="1" applyAlignment="1">
      <alignment wrapText="1"/>
    </xf>
    <xf numFmtId="0" fontId="0" fillId="0" borderId="18" xfId="0" applyBorder="1" applyAlignment="1">
      <alignment vertical="center" wrapText="1"/>
    </xf>
    <xf numFmtId="0" fontId="0" fillId="0" borderId="34" xfId="0" applyBorder="1" applyAlignment="1">
      <alignment vertical="center" wrapText="1"/>
    </xf>
    <xf numFmtId="0" fontId="0" fillId="0" borderId="18" xfId="0" applyBorder="1" applyAlignment="1">
      <alignment horizontal="center" vertical="center" wrapText="1"/>
    </xf>
    <xf numFmtId="0" fontId="0" fillId="0" borderId="32" xfId="0" applyBorder="1" applyAlignment="1">
      <alignment horizontal="center" vertical="center" wrapText="1"/>
    </xf>
    <xf numFmtId="0" fontId="9" fillId="4" borderId="32" xfId="0" applyFont="1" applyFill="1" applyBorder="1" applyAlignment="1">
      <alignment vertical="center" wrapText="1"/>
    </xf>
    <xf numFmtId="0" fontId="6" fillId="0" borderId="32" xfId="0" applyFont="1" applyBorder="1" applyAlignment="1">
      <alignment vertical="center" wrapText="1"/>
    </xf>
    <xf numFmtId="44" fontId="11" fillId="0" borderId="32" xfId="0" applyNumberFormat="1" applyFont="1" applyFill="1" applyBorder="1" applyAlignment="1">
      <alignment horizontal="center" vertical="center" wrapText="1"/>
    </xf>
    <xf numFmtId="0" fontId="6" fillId="0" borderId="32" xfId="0" applyFont="1" applyFill="1" applyBorder="1" applyAlignment="1">
      <alignment vertical="center" wrapText="1"/>
    </xf>
    <xf numFmtId="0" fontId="2" fillId="3" borderId="4" xfId="0" applyFont="1" applyFill="1" applyBorder="1" applyAlignment="1">
      <alignment vertical="center" textRotation="135" wrapText="1"/>
    </xf>
    <xf numFmtId="0" fontId="12" fillId="4" borderId="3" xfId="0" applyFont="1" applyFill="1" applyBorder="1" applyAlignment="1">
      <alignment horizontal="center" vertical="center" wrapText="1"/>
    </xf>
    <xf numFmtId="0" fontId="11" fillId="0" borderId="3" xfId="0" applyFont="1" applyBorder="1" applyAlignment="1">
      <alignment vertical="center" wrapText="1"/>
    </xf>
    <xf numFmtId="0" fontId="11" fillId="0" borderId="3" xfId="0" applyFont="1" applyBorder="1" applyAlignment="1">
      <alignment horizontal="center" vertical="center" wrapText="1"/>
    </xf>
    <xf numFmtId="0" fontId="11" fillId="0" borderId="3" xfId="0" applyFont="1" applyBorder="1" applyAlignment="1">
      <alignment wrapText="1"/>
    </xf>
    <xf numFmtId="0" fontId="0" fillId="0" borderId="3" xfId="0" applyBorder="1" applyAlignment="1">
      <alignment wrapText="1"/>
    </xf>
    <xf numFmtId="0" fontId="19"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7" fillId="3" borderId="13" xfId="0" applyFont="1" applyFill="1" applyBorder="1" applyAlignment="1">
      <alignment horizontal="center" vertical="center" textRotation="90" wrapText="1"/>
    </xf>
    <xf numFmtId="0" fontId="17" fillId="3" borderId="14" xfId="0" applyFont="1" applyFill="1" applyBorder="1" applyAlignment="1">
      <alignment horizontal="center" vertical="center" textRotation="90" wrapText="1"/>
    </xf>
    <xf numFmtId="10" fontId="3" fillId="2" borderId="12" xfId="0" applyNumberFormat="1" applyFont="1" applyFill="1" applyBorder="1" applyAlignment="1">
      <alignment horizontal="center" vertical="center" wrapText="1"/>
    </xf>
    <xf numFmtId="10" fontId="3" fillId="2" borderId="13" xfId="0" applyNumberFormat="1" applyFont="1" applyFill="1" applyBorder="1" applyAlignment="1">
      <alignment horizontal="center" vertical="center" wrapText="1"/>
    </xf>
    <xf numFmtId="10" fontId="3" fillId="2" borderId="14" xfId="0" applyNumberFormat="1" applyFont="1" applyFill="1" applyBorder="1" applyAlignment="1">
      <alignment horizontal="center" vertical="center" wrapText="1"/>
    </xf>
    <xf numFmtId="4" fontId="1" fillId="0" borderId="13" xfId="0" applyNumberFormat="1"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4" fontId="3" fillId="2" borderId="13" xfId="0" applyNumberFormat="1" applyFont="1" applyFill="1" applyBorder="1" applyAlignment="1">
      <alignment horizontal="center" vertical="center"/>
    </xf>
    <xf numFmtId="4" fontId="3" fillId="2" borderId="14" xfId="0" applyNumberFormat="1" applyFont="1" applyFill="1" applyBorder="1" applyAlignment="1">
      <alignment horizontal="center" vertical="center"/>
    </xf>
    <xf numFmtId="4" fontId="3" fillId="2" borderId="13" xfId="0" applyNumberFormat="1" applyFont="1" applyFill="1" applyBorder="1" applyAlignment="1">
      <alignment horizontal="center" vertical="center" wrapText="1"/>
    </xf>
    <xf numFmtId="4" fontId="3" fillId="2" borderId="14" xfId="0" applyNumberFormat="1" applyFont="1" applyFill="1" applyBorder="1" applyAlignment="1">
      <alignment horizontal="center" vertical="center" wrapText="1"/>
    </xf>
    <xf numFmtId="4" fontId="3" fillId="2" borderId="12"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9" fontId="3" fillId="2" borderId="13" xfId="0" applyNumberFormat="1" applyFont="1" applyFill="1" applyBorder="1" applyAlignment="1">
      <alignment horizontal="center" vertical="center" wrapText="1"/>
    </xf>
    <xf numFmtId="9" fontId="3" fillId="2" borderId="14" xfId="0" applyNumberFormat="1" applyFont="1" applyFill="1" applyBorder="1" applyAlignment="1">
      <alignment horizontal="center" vertical="center" wrapText="1"/>
    </xf>
    <xf numFmtId="0" fontId="2" fillId="0" borderId="0" xfId="0" applyFont="1" applyBorder="1" applyAlignment="1">
      <alignment horizontal="center"/>
    </xf>
    <xf numFmtId="4" fontId="1" fillId="0" borderId="12" xfId="0" applyNumberFormat="1" applyFont="1" applyBorder="1" applyAlignment="1">
      <alignment horizontal="center" vertical="center"/>
    </xf>
    <xf numFmtId="4" fontId="1" fillId="0" borderId="14" xfId="0" applyNumberFormat="1" applyFont="1" applyBorder="1" applyAlignment="1">
      <alignment horizontal="center" vertical="center"/>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21" xfId="0" applyBorder="1" applyAlignment="1">
      <alignment horizontal="left" vertical="center" wrapText="1"/>
    </xf>
    <xf numFmtId="0" fontId="0" fillId="0" borderId="12" xfId="0" applyBorder="1" applyAlignment="1">
      <alignment horizontal="center" vertical="center" wrapText="1"/>
    </xf>
    <xf numFmtId="4" fontId="0" fillId="2" borderId="17" xfId="0" applyNumberFormat="1" applyFont="1" applyFill="1" applyBorder="1" applyAlignment="1">
      <alignment horizontal="center" vertical="center"/>
    </xf>
    <xf numFmtId="4" fontId="0" fillId="2" borderId="0" xfId="0" applyNumberFormat="1" applyFont="1" applyFill="1" applyBorder="1" applyAlignment="1">
      <alignment horizontal="center" vertical="center"/>
    </xf>
    <xf numFmtId="4" fontId="0" fillId="2" borderId="22" xfId="0" applyNumberFormat="1" applyFont="1" applyFill="1" applyBorder="1" applyAlignment="1">
      <alignment horizontal="center" vertical="center"/>
    </xf>
    <xf numFmtId="4" fontId="0" fillId="2" borderId="12" xfId="0" applyNumberFormat="1" applyFont="1" applyFill="1" applyBorder="1" applyAlignment="1">
      <alignment horizontal="center" vertical="center"/>
    </xf>
    <xf numFmtId="4" fontId="0" fillId="2" borderId="13" xfId="0" applyNumberFormat="1" applyFont="1" applyFill="1" applyBorder="1" applyAlignment="1">
      <alignment horizontal="center" vertical="center"/>
    </xf>
    <xf numFmtId="4" fontId="0" fillId="2" borderId="14" xfId="0" applyNumberFormat="1" applyFont="1" applyFill="1" applyBorder="1" applyAlignment="1">
      <alignment horizontal="center" vertical="center"/>
    </xf>
    <xf numFmtId="0" fontId="0" fillId="0" borderId="12" xfId="0" applyBorder="1" applyAlignment="1">
      <alignment horizontal="center" wrapText="1"/>
    </xf>
    <xf numFmtId="0" fontId="0" fillId="0" borderId="14" xfId="0" applyBorder="1" applyAlignment="1">
      <alignment horizontal="center" wrapText="1"/>
    </xf>
    <xf numFmtId="9" fontId="0" fillId="0" borderId="12" xfId="0" applyNumberFormat="1" applyBorder="1" applyAlignment="1">
      <alignment horizontal="center" vertical="center" wrapText="1"/>
    </xf>
    <xf numFmtId="9" fontId="0" fillId="0" borderId="13" xfId="0" applyNumberFormat="1" applyBorder="1" applyAlignment="1">
      <alignment horizontal="center" vertical="center" wrapText="1"/>
    </xf>
    <xf numFmtId="9" fontId="0" fillId="0" borderId="14" xfId="0" applyNumberFormat="1" applyBorder="1" applyAlignment="1">
      <alignment horizontal="center" vertical="center" wrapText="1"/>
    </xf>
    <xf numFmtId="9" fontId="0" fillId="0" borderId="4" xfId="0" applyNumberFormat="1" applyBorder="1" applyAlignment="1">
      <alignment horizontal="center" vertical="center" wrapText="1"/>
    </xf>
    <xf numFmtId="4" fontId="3" fillId="2" borderId="4" xfId="0" applyNumberFormat="1" applyFont="1" applyFill="1" applyBorder="1" applyAlignment="1">
      <alignment horizontal="center" vertical="center" wrapText="1"/>
    </xf>
    <xf numFmtId="4" fontId="0" fillId="0" borderId="4" xfId="0" applyNumberFormat="1" applyBorder="1" applyAlignment="1">
      <alignment horizontal="center" vertical="center"/>
    </xf>
    <xf numFmtId="4" fontId="2" fillId="2" borderId="4" xfId="0" applyNumberFormat="1" applyFont="1" applyFill="1" applyBorder="1" applyAlignment="1">
      <alignment horizontal="center" vertical="center"/>
    </xf>
    <xf numFmtId="4" fontId="3" fillId="2" borderId="4" xfId="0" applyNumberFormat="1" applyFont="1" applyFill="1" applyBorder="1" applyAlignment="1">
      <alignment horizontal="center" vertical="center"/>
    </xf>
    <xf numFmtId="4" fontId="0" fillId="2" borderId="4" xfId="0" applyNumberFormat="1" applyFont="1" applyFill="1" applyBorder="1" applyAlignment="1">
      <alignment horizontal="center" vertical="center"/>
    </xf>
    <xf numFmtId="0" fontId="0" fillId="0" borderId="4" xfId="0" applyBorder="1" applyAlignment="1">
      <alignment horizontal="center" vertical="center" wrapText="1"/>
    </xf>
    <xf numFmtId="9" fontId="0" fillId="0" borderId="4" xfId="0" applyNumberFormat="1" applyBorder="1" applyAlignment="1">
      <alignment horizontal="center" vertical="center"/>
    </xf>
    <xf numFmtId="4" fontId="1" fillId="0" borderId="4" xfId="0" applyNumberFormat="1" applyFont="1" applyBorder="1" applyAlignment="1">
      <alignment horizontal="center" vertical="center"/>
    </xf>
    <xf numFmtId="0" fontId="0" fillId="0" borderId="14" xfId="0" applyFill="1" applyBorder="1" applyAlignment="1">
      <alignment horizontal="center" vertical="center" wrapText="1"/>
    </xf>
    <xf numFmtId="0" fontId="0" fillId="0" borderId="4" xfId="0" applyFill="1"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3" xfId="0" applyBorder="1" applyAlignment="1">
      <alignment horizontal="center" vertical="center" wrapText="1"/>
    </xf>
    <xf numFmtId="0" fontId="15" fillId="2" borderId="4" xfId="0" applyFont="1" applyFill="1" applyBorder="1" applyAlignment="1">
      <alignment horizontal="center" vertical="center" wrapText="1"/>
    </xf>
    <xf numFmtId="9" fontId="15" fillId="2" borderId="4" xfId="0" applyNumberFormat="1"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9" fontId="14" fillId="2" borderId="4" xfId="0" applyNumberFormat="1" applyFont="1"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4" fontId="1" fillId="2" borderId="4" xfId="0" applyNumberFormat="1" applyFont="1" applyFill="1" applyBorder="1" applyAlignment="1">
      <alignment horizontal="center" vertical="center"/>
    </xf>
    <xf numFmtId="4" fontId="2" fillId="2"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9" fontId="14" fillId="0" borderId="4" xfId="0" applyNumberFormat="1" applyFont="1" applyBorder="1" applyAlignment="1">
      <alignment horizontal="center" vertical="center" wrapText="1"/>
    </xf>
    <xf numFmtId="0" fontId="14" fillId="2"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4" fontId="0" fillId="0" borderId="12" xfId="0" applyNumberFormat="1" applyBorder="1" applyAlignment="1">
      <alignment horizontal="center" vertical="center"/>
    </xf>
    <xf numFmtId="4" fontId="0" fillId="0" borderId="13" xfId="0" applyNumberFormat="1" applyBorder="1" applyAlignment="1">
      <alignment horizontal="center" vertical="center"/>
    </xf>
    <xf numFmtId="4" fontId="0" fillId="0" borderId="14" xfId="0" applyNumberFormat="1" applyBorder="1" applyAlignment="1">
      <alignment horizontal="center" vertical="center"/>
    </xf>
    <xf numFmtId="0" fontId="0" fillId="4" borderId="4" xfId="0" applyFill="1" applyBorder="1" applyAlignment="1">
      <alignment horizontal="center" vertical="center"/>
    </xf>
    <xf numFmtId="0" fontId="0" fillId="0" borderId="10" xfId="0" applyFill="1" applyBorder="1" applyAlignment="1">
      <alignment horizontal="left" vertical="center" wrapText="1"/>
    </xf>
    <xf numFmtId="0" fontId="0" fillId="0" borderId="21" xfId="0" applyFill="1" applyBorder="1" applyAlignment="1">
      <alignment horizontal="left"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9" fontId="0" fillId="0" borderId="11" xfId="0" applyNumberFormat="1" applyBorder="1" applyAlignment="1">
      <alignment horizontal="center" vertical="center"/>
    </xf>
    <xf numFmtId="9" fontId="0" fillId="0" borderId="10" xfId="0" applyNumberFormat="1" applyBorder="1" applyAlignment="1">
      <alignment horizontal="center" vertical="center"/>
    </xf>
    <xf numFmtId="9" fontId="0" fillId="0" borderId="21" xfId="0" applyNumberFormat="1" applyBorder="1" applyAlignment="1">
      <alignment horizontal="center" vertical="center"/>
    </xf>
    <xf numFmtId="0" fontId="0" fillId="0" borderId="20" xfId="0" applyFill="1" applyBorder="1" applyAlignment="1">
      <alignment horizontal="left" vertical="center" wrapText="1"/>
    </xf>
    <xf numFmtId="0" fontId="0" fillId="0" borderId="23" xfId="0" applyFill="1" applyBorder="1" applyAlignment="1">
      <alignment horizontal="left" vertical="center" wrapText="1"/>
    </xf>
    <xf numFmtId="9" fontId="0" fillId="0" borderId="11" xfId="0" applyNumberFormat="1" applyBorder="1" applyAlignment="1">
      <alignment horizontal="center" vertical="center" wrapText="1"/>
    </xf>
    <xf numFmtId="9" fontId="0" fillId="0" borderId="10" xfId="0" applyNumberFormat="1" applyBorder="1" applyAlignment="1">
      <alignment horizontal="center" vertical="center" wrapText="1"/>
    </xf>
    <xf numFmtId="9" fontId="0" fillId="0" borderId="21" xfId="0" applyNumberFormat="1" applyBorder="1" applyAlignment="1">
      <alignment horizontal="center" vertical="center" wrapText="1"/>
    </xf>
    <xf numFmtId="4" fontId="1" fillId="0" borderId="13" xfId="0" applyNumberFormat="1" applyFont="1" applyFill="1" applyBorder="1" applyAlignment="1">
      <alignment horizontal="center" vertical="center"/>
    </xf>
    <xf numFmtId="4" fontId="1" fillId="0" borderId="14" xfId="0" applyNumberFormat="1" applyFont="1" applyFill="1" applyBorder="1" applyAlignment="1">
      <alignment horizontal="center" vertical="center"/>
    </xf>
    <xf numFmtId="9" fontId="0" fillId="0" borderId="12" xfId="0" applyNumberFormat="1" applyBorder="1" applyAlignment="1">
      <alignment horizontal="center" vertical="center"/>
    </xf>
    <xf numFmtId="9" fontId="0" fillId="0" borderId="13" xfId="0" applyNumberFormat="1" applyBorder="1" applyAlignment="1">
      <alignment horizontal="center" vertical="center"/>
    </xf>
    <xf numFmtId="9" fontId="0" fillId="0" borderId="14" xfId="0" applyNumberForma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9" fontId="0" fillId="0" borderId="25" xfId="0" applyNumberFormat="1" applyBorder="1" applyAlignment="1">
      <alignment horizontal="center" vertical="center"/>
    </xf>
    <xf numFmtId="9" fontId="0" fillId="0" borderId="26" xfId="0" applyNumberFormat="1" applyBorder="1" applyAlignment="1">
      <alignment horizontal="center" vertical="center"/>
    </xf>
    <xf numFmtId="9" fontId="0" fillId="0" borderId="29" xfId="0" applyNumberFormat="1" applyBorder="1" applyAlignment="1">
      <alignment horizontal="center" vertical="center"/>
    </xf>
    <xf numFmtId="4" fontId="0" fillId="0" borderId="12" xfId="0" applyNumberFormat="1" applyBorder="1" applyAlignment="1">
      <alignment horizontal="center" vertical="center" wrapText="1"/>
    </xf>
    <xf numFmtId="4" fontId="0" fillId="0" borderId="13" xfId="0" applyNumberFormat="1" applyBorder="1" applyAlignment="1">
      <alignment horizontal="center" vertical="center" wrapText="1"/>
    </xf>
    <xf numFmtId="4" fontId="0" fillId="0" borderId="14" xfId="0" applyNumberFormat="1" applyBorder="1" applyAlignment="1">
      <alignment horizontal="center" vertical="center" wrapText="1"/>
    </xf>
    <xf numFmtId="4" fontId="0" fillId="0" borderId="17" xfId="0" applyNumberFormat="1" applyBorder="1" applyAlignment="1">
      <alignment horizontal="center" vertical="center"/>
    </xf>
    <xf numFmtId="4" fontId="0" fillId="0" borderId="0" xfId="0" applyNumberFormat="1" applyAlignment="1">
      <alignment horizontal="center" vertical="center"/>
    </xf>
    <xf numFmtId="4" fontId="0" fillId="0" borderId="22" xfId="0" applyNumberFormat="1" applyBorder="1" applyAlignment="1">
      <alignment horizontal="center" vertical="center"/>
    </xf>
    <xf numFmtId="9" fontId="0" fillId="0" borderId="19" xfId="0" applyNumberFormat="1" applyBorder="1" applyAlignment="1">
      <alignment horizontal="center" vertical="center"/>
    </xf>
    <xf numFmtId="9" fontId="0" fillId="0" borderId="20" xfId="0" applyNumberFormat="1" applyBorder="1" applyAlignment="1">
      <alignment horizontal="center" vertical="center"/>
    </xf>
    <xf numFmtId="9" fontId="0" fillId="0" borderId="23" xfId="0" applyNumberFormat="1" applyBorder="1" applyAlignment="1">
      <alignment horizontal="center" vertical="center"/>
    </xf>
    <xf numFmtId="0" fontId="18" fillId="2" borderId="0" xfId="0" applyFont="1" applyFill="1" applyAlignment="1">
      <alignment horizontal="center"/>
    </xf>
    <xf numFmtId="0" fontId="18" fillId="3" borderId="12" xfId="0" applyFont="1" applyFill="1" applyBorder="1" applyAlignment="1">
      <alignment horizontal="center" vertical="center" textRotation="90" wrapText="1"/>
    </xf>
    <xf numFmtId="0" fontId="18" fillId="3" borderId="13" xfId="0" applyFont="1" applyFill="1" applyBorder="1" applyAlignment="1">
      <alignment horizontal="center" vertical="center" textRotation="90" wrapText="1"/>
    </xf>
    <xf numFmtId="0" fontId="18" fillId="3" borderId="14" xfId="0" applyFont="1" applyFill="1" applyBorder="1" applyAlignment="1">
      <alignment horizontal="center" vertical="center" textRotation="90" wrapText="1"/>
    </xf>
    <xf numFmtId="0" fontId="11" fillId="0" borderId="3" xfId="0" applyFont="1" applyBorder="1" applyAlignment="1">
      <alignment horizontal="center" vertical="center" wrapText="1"/>
    </xf>
    <xf numFmtId="44" fontId="9" fillId="0" borderId="4" xfId="0" applyNumberFormat="1" applyFont="1" applyBorder="1" applyAlignment="1">
      <alignment horizontal="center" vertical="center"/>
    </xf>
    <xf numFmtId="9" fontId="0" fillId="0" borderId="17" xfId="0" applyNumberFormat="1" applyBorder="1" applyAlignment="1">
      <alignment horizontal="center"/>
    </xf>
    <xf numFmtId="9" fontId="0" fillId="0" borderId="19" xfId="0" applyNumberFormat="1" applyBorder="1" applyAlignment="1">
      <alignment horizontal="center"/>
    </xf>
    <xf numFmtId="4" fontId="0" fillId="0" borderId="5" xfId="0" applyNumberFormat="1" applyBorder="1" applyAlignment="1">
      <alignment horizontal="center"/>
    </xf>
    <xf numFmtId="0" fontId="0" fillId="0" borderId="3" xfId="0" applyBorder="1" applyAlignment="1">
      <alignment horizontal="center"/>
    </xf>
    <xf numFmtId="44" fontId="6" fillId="0" borderId="7" xfId="0" applyNumberFormat="1" applyFont="1" applyBorder="1" applyAlignment="1">
      <alignment horizontal="center" vertical="center"/>
    </xf>
    <xf numFmtId="44" fontId="6" fillId="0" borderId="15" xfId="0" applyNumberFormat="1" applyFont="1" applyBorder="1" applyAlignment="1">
      <alignment horizontal="center" vertical="center"/>
    </xf>
    <xf numFmtId="44" fontId="6" fillId="0" borderId="6" xfId="0" applyNumberFormat="1" applyFont="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32" xfId="0" applyBorder="1" applyAlignment="1">
      <alignment horizontal="center" vertical="center" wrapText="1"/>
    </xf>
    <xf numFmtId="44" fontId="6" fillId="0" borderId="7" xfId="0" applyNumberFormat="1" applyFont="1" applyBorder="1" applyAlignment="1">
      <alignment horizontal="left" vertical="center"/>
    </xf>
    <xf numFmtId="44" fontId="6" fillId="0" borderId="6" xfId="0" applyNumberFormat="1" applyFont="1" applyBorder="1" applyAlignment="1">
      <alignment horizontal="left" vertical="center"/>
    </xf>
    <xf numFmtId="0" fontId="6" fillId="0" borderId="32" xfId="0" applyFont="1" applyBorder="1" applyAlignment="1">
      <alignment horizontal="center" vertical="center" wrapText="1"/>
    </xf>
    <xf numFmtId="44" fontId="9" fillId="0" borderId="32" xfId="0" applyNumberFormat="1" applyFont="1" applyFill="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8" xfId="0" applyFont="1" applyBorder="1" applyAlignment="1">
      <alignment horizontal="center" vertical="center" wrapText="1"/>
    </xf>
    <xf numFmtId="164" fontId="9" fillId="0" borderId="7" xfId="0" applyNumberFormat="1" applyFont="1" applyBorder="1" applyAlignment="1">
      <alignment horizontal="center" vertical="center"/>
    </xf>
    <xf numFmtId="164" fontId="9" fillId="0" borderId="15" xfId="0" applyNumberFormat="1" applyFont="1" applyBorder="1" applyAlignment="1">
      <alignment horizontal="center" vertical="center"/>
    </xf>
    <xf numFmtId="164" fontId="9" fillId="0" borderId="6" xfId="0" applyNumberFormat="1" applyFont="1" applyBorder="1" applyAlignment="1">
      <alignment horizontal="center" vertical="center"/>
    </xf>
    <xf numFmtId="0" fontId="17" fillId="3" borderId="12" xfId="0" applyFont="1" applyFill="1" applyBorder="1" applyAlignment="1">
      <alignment horizontal="center" vertical="center" textRotation="90" wrapText="1"/>
    </xf>
    <xf numFmtId="0" fontId="0" fillId="0" borderId="10" xfId="0" applyBorder="1" applyAlignment="1">
      <alignment horizontal="left" vertical="center"/>
    </xf>
    <xf numFmtId="0" fontId="0" fillId="0" borderId="0" xfId="0" applyAlignment="1">
      <alignment horizontal="center" vertical="center"/>
    </xf>
    <xf numFmtId="0" fontId="0" fillId="0" borderId="0" xfId="0" applyFill="1" applyBorder="1" applyAlignment="1">
      <alignment horizontal="center" vertical="center" wrapText="1"/>
    </xf>
    <xf numFmtId="0" fontId="2" fillId="0" borderId="5"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0" xfId="0" applyAlignment="1">
      <alignment horizontal="left" vertical="center"/>
    </xf>
    <xf numFmtId="0" fontId="0" fillId="0" borderId="0" xfId="0" applyFill="1" applyBorder="1" applyAlignment="1">
      <alignment horizontal="center" vertical="center"/>
    </xf>
    <xf numFmtId="0" fontId="1" fillId="0" borderId="21" xfId="0" applyFont="1" applyBorder="1" applyAlignment="1">
      <alignment horizontal="center" wrapText="1"/>
    </xf>
    <xf numFmtId="0" fontId="1" fillId="0" borderId="3" xfId="0" applyFont="1" applyBorder="1" applyAlignment="1">
      <alignment horizontal="center" wrapText="1"/>
    </xf>
    <xf numFmtId="0" fontId="0" fillId="0" borderId="4" xfId="0" applyBorder="1" applyAlignment="1">
      <alignment horizontal="left" vertical="center" wrapText="1"/>
    </xf>
    <xf numFmtId="4" fontId="0" fillId="0" borderId="4" xfId="0" applyNumberFormat="1" applyBorder="1" applyAlignment="1">
      <alignment horizontal="center" vertical="center" wrapText="1"/>
    </xf>
  </cellXfs>
  <cellStyles count="3">
    <cellStyle name="Migliaia" xfId="1" builtinId="3"/>
    <cellStyle name="Normale" xfId="0" builtinId="0"/>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323850</xdr:colOff>
      <xdr:row>11</xdr:row>
      <xdr:rowOff>85725</xdr:rowOff>
    </xdr:from>
    <xdr:to>
      <xdr:col>10</xdr:col>
      <xdr:colOff>826770</xdr:colOff>
      <xdr:row>11</xdr:row>
      <xdr:rowOff>666750</xdr:rowOff>
    </xdr:to>
    <xdr:pic>
      <xdr:nvPicPr>
        <xdr:cNvPr id="2" name="Immagine 1">
          <a:extLst>
            <a:ext uri="{FF2B5EF4-FFF2-40B4-BE49-F238E27FC236}">
              <a16:creationId xmlns:a16="http://schemas.microsoft.com/office/drawing/2014/main" id="{5B202159-DC3A-000A-37CE-8689C216C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8875" y="2085975"/>
          <a:ext cx="504825" cy="577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p1034316/AppData/Local/Microsoft/Windows/INetCache/Content.Outlook/1T0UWNFJ/UCB_30_6_2023_MANIFESTAZIONI_INTERESSE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I DA LIQUIDARE"/>
      <sheetName val="VALORE COMPLESSIVO"/>
      <sheetName val="RUP  ART.4, C.1 LETT B) "/>
      <sheetName val="DEC ART. 4, C. 1 LETT D)"/>
      <sheetName val="FUNZIONI ART. 4, C. 1 LETT.C)"/>
      <sheetName val="FUNZIONI ART. 4, C. 1 LETT. E)"/>
      <sheetName val="FUNZIONI ART. 4, C 1 LETT A"/>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CA546-7AF9-41A3-995E-9805BDE0B3D3}">
  <sheetPr>
    <pageSetUpPr fitToPage="1"/>
  </sheetPr>
  <dimension ref="H9:K12"/>
  <sheetViews>
    <sheetView tabSelected="1" workbookViewId="0">
      <selection activeCell="G8" sqref="G8"/>
    </sheetView>
  </sheetViews>
  <sheetFormatPr defaultRowHeight="15" x14ac:dyDescent="0.25"/>
  <cols>
    <col min="10" max="10" width="6.28515625" customWidth="1"/>
    <col min="11" max="11" width="41.28515625" customWidth="1"/>
  </cols>
  <sheetData>
    <row r="9" spans="8:11" x14ac:dyDescent="0.25">
      <c r="H9" s="218" t="s">
        <v>231</v>
      </c>
      <c r="I9" s="219"/>
      <c r="J9" s="219"/>
      <c r="K9" s="219"/>
    </row>
    <row r="10" spans="8:11" x14ac:dyDescent="0.25">
      <c r="H10" s="219"/>
      <c r="I10" s="219"/>
      <c r="J10" s="219"/>
      <c r="K10" s="219"/>
    </row>
    <row r="11" spans="8:11" x14ac:dyDescent="0.25">
      <c r="H11" s="219"/>
      <c r="I11" s="219"/>
      <c r="J11" s="219"/>
      <c r="K11" s="219"/>
    </row>
    <row r="12" spans="8:11" ht="297" customHeight="1" x14ac:dyDescent="0.25">
      <c r="H12" s="219"/>
      <c r="I12" s="219"/>
      <c r="J12" s="219"/>
      <c r="K12" s="219"/>
    </row>
  </sheetData>
  <sheetProtection algorithmName="SHA-512" hashValue="e6Thk5zfNgYMnjcmh92UsqSbCFk7piBebkXLY8Q2L9UHx5l9l20BywUc6xxh1Qal5Rt81zpxulyFOuC7aLgOjQ==" saltValue="vYGqF2apzAROD+1NdR8vVw==" spinCount="100000" sheet="1" objects="1" scenarios="1" formatColumns="0" formatRows="0" sort="0" autoFilter="0"/>
  <mergeCells count="1">
    <mergeCell ref="H9:K12"/>
  </mergeCells>
  <pageMargins left="1" right="1" top="1" bottom="1" header="0.5" footer="0.5"/>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D9FAD-9EDD-4999-AA38-D0DDD009EEA8}">
  <sheetPr codeName="Foglio5">
    <pageSetUpPr fitToPage="1"/>
  </sheetPr>
  <dimension ref="A1:R34"/>
  <sheetViews>
    <sheetView zoomScale="98" zoomScaleNormal="98" workbookViewId="0">
      <selection activeCell="M17" sqref="M17"/>
    </sheetView>
  </sheetViews>
  <sheetFormatPr defaultRowHeight="15" x14ac:dyDescent="0.25"/>
  <cols>
    <col min="1" max="1" width="17.85546875" customWidth="1"/>
    <col min="2" max="2" width="54.5703125" customWidth="1"/>
    <col min="3" max="3" width="14.28515625" customWidth="1"/>
    <col min="4" max="4" width="14.85546875" customWidth="1"/>
    <col min="5" max="5" width="18.28515625" hidden="1" customWidth="1"/>
    <col min="6" max="6" width="9.140625" hidden="1" customWidth="1"/>
    <col min="7" max="7" width="0.140625" hidden="1" customWidth="1"/>
    <col min="8" max="8" width="2.42578125" hidden="1" customWidth="1"/>
    <col min="9" max="9" width="17.140625" customWidth="1"/>
    <col min="10" max="10" width="10.85546875" style="1" customWidth="1"/>
    <col min="11" max="11" width="11.85546875" customWidth="1"/>
    <col min="12" max="13" width="15.140625" customWidth="1"/>
    <col min="14" max="16" width="18.28515625" customWidth="1"/>
    <col min="17" max="17" width="14.5703125" customWidth="1"/>
    <col min="18" max="18" width="15" customWidth="1"/>
    <col min="21" max="21" width="38.140625" customWidth="1"/>
  </cols>
  <sheetData>
    <row r="1" spans="1:18" x14ac:dyDescent="0.25">
      <c r="J1"/>
    </row>
    <row r="2" spans="1:18" x14ac:dyDescent="0.25">
      <c r="J2"/>
    </row>
    <row r="3" spans="1:18" ht="15.75" thickBot="1" x14ac:dyDescent="0.3">
      <c r="J3"/>
    </row>
    <row r="4" spans="1:18" ht="80.25" customHeight="1" thickBot="1" x14ac:dyDescent="0.3">
      <c r="A4" s="201" t="s">
        <v>191</v>
      </c>
      <c r="B4" s="124" t="s">
        <v>17</v>
      </c>
      <c r="C4" s="124" t="s">
        <v>11</v>
      </c>
      <c r="D4" s="125" t="s">
        <v>0</v>
      </c>
      <c r="E4" s="126"/>
      <c r="F4" s="127"/>
      <c r="G4" s="127"/>
      <c r="H4" s="127"/>
      <c r="I4" s="128" t="s">
        <v>1</v>
      </c>
      <c r="J4" s="129">
        <v>0.8</v>
      </c>
      <c r="K4" s="129">
        <v>0.2</v>
      </c>
      <c r="L4" s="129" t="s">
        <v>42</v>
      </c>
      <c r="M4" s="129" t="s">
        <v>43</v>
      </c>
      <c r="N4" s="129" t="s">
        <v>4</v>
      </c>
      <c r="O4" s="129" t="s">
        <v>5</v>
      </c>
      <c r="P4" s="129" t="s">
        <v>6</v>
      </c>
      <c r="Q4" s="129" t="s">
        <v>2</v>
      </c>
      <c r="R4" s="129" t="s">
        <v>9</v>
      </c>
    </row>
    <row r="5" spans="1:18" ht="60" customHeight="1" thickBot="1" x14ac:dyDescent="0.3">
      <c r="A5" s="220" t="s">
        <v>227</v>
      </c>
      <c r="B5" s="263" t="s">
        <v>22</v>
      </c>
      <c r="C5" s="263" t="s">
        <v>12</v>
      </c>
      <c r="D5" s="259">
        <v>1256750</v>
      </c>
      <c r="E5" s="194"/>
      <c r="F5" s="194"/>
      <c r="G5" s="194"/>
      <c r="H5" s="194"/>
      <c r="I5" s="259">
        <v>24371.5</v>
      </c>
      <c r="J5" s="259">
        <v>19497.2</v>
      </c>
      <c r="K5" s="259">
        <v>3899</v>
      </c>
      <c r="L5" s="264" t="s">
        <v>44</v>
      </c>
      <c r="M5" s="264" t="s">
        <v>50</v>
      </c>
      <c r="N5" s="14" t="s">
        <v>196</v>
      </c>
      <c r="O5" s="194" t="s">
        <v>32</v>
      </c>
      <c r="P5" s="257" t="s">
        <v>49</v>
      </c>
      <c r="Q5" s="16">
        <v>554.75</v>
      </c>
      <c r="R5" s="240">
        <f>SUM(Q5:Q7)</f>
        <v>1754.75</v>
      </c>
    </row>
    <row r="6" spans="1:18" ht="15.75" thickBot="1" x14ac:dyDescent="0.3">
      <c r="A6" s="220"/>
      <c r="B6" s="263"/>
      <c r="C6" s="263"/>
      <c r="D6" s="259"/>
      <c r="E6" s="146"/>
      <c r="F6" s="146"/>
      <c r="G6" s="146"/>
      <c r="H6" s="146"/>
      <c r="I6" s="259"/>
      <c r="J6" s="259"/>
      <c r="K6" s="259"/>
      <c r="L6" s="264"/>
      <c r="M6" s="264"/>
      <c r="N6" s="19" t="s">
        <v>196</v>
      </c>
      <c r="O6" s="194" t="s">
        <v>32</v>
      </c>
      <c r="P6" s="257"/>
      <c r="Q6" s="21">
        <v>200</v>
      </c>
      <c r="R6" s="225"/>
    </row>
    <row r="7" spans="1:18" ht="15.75" thickBot="1" x14ac:dyDescent="0.3">
      <c r="A7" s="220"/>
      <c r="B7" s="263"/>
      <c r="C7" s="263"/>
      <c r="D7" s="259"/>
      <c r="E7" s="146"/>
      <c r="F7" s="146"/>
      <c r="G7" s="146"/>
      <c r="H7" s="146"/>
      <c r="I7" s="259"/>
      <c r="J7" s="259"/>
      <c r="K7" s="259"/>
      <c r="L7" s="264"/>
      <c r="M7" s="264"/>
      <c r="N7" s="19" t="s">
        <v>199</v>
      </c>
      <c r="O7" s="194" t="s">
        <v>32</v>
      </c>
      <c r="P7" s="257"/>
      <c r="Q7" s="21">
        <v>1000</v>
      </c>
      <c r="R7" s="241"/>
    </row>
    <row r="8" spans="1:18" ht="15.75" thickBot="1" x14ac:dyDescent="0.3">
      <c r="A8" s="220"/>
      <c r="B8" s="263"/>
      <c r="C8" s="263"/>
      <c r="D8" s="259"/>
      <c r="E8" s="146"/>
      <c r="F8" s="146"/>
      <c r="G8" s="146"/>
      <c r="H8" s="146"/>
      <c r="I8" s="259"/>
      <c r="J8" s="259"/>
      <c r="K8" s="259"/>
      <c r="L8" s="264"/>
      <c r="M8" s="264"/>
      <c r="N8" s="19" t="s">
        <v>196</v>
      </c>
      <c r="O8" s="195" t="s">
        <v>8</v>
      </c>
      <c r="P8" s="264" t="s">
        <v>51</v>
      </c>
      <c r="Q8" s="21">
        <v>155</v>
      </c>
      <c r="R8" s="240">
        <f>SUM(Q8:Q10)</f>
        <v>465</v>
      </c>
    </row>
    <row r="9" spans="1:18" ht="15.75" thickBot="1" x14ac:dyDescent="0.3">
      <c r="A9" s="220"/>
      <c r="B9" s="263"/>
      <c r="C9" s="263"/>
      <c r="D9" s="259"/>
      <c r="E9" s="146"/>
      <c r="F9" s="146"/>
      <c r="G9" s="146"/>
      <c r="H9" s="146"/>
      <c r="I9" s="259"/>
      <c r="J9" s="259"/>
      <c r="K9" s="259"/>
      <c r="L9" s="264"/>
      <c r="M9" s="264"/>
      <c r="N9" s="19" t="s">
        <v>196</v>
      </c>
      <c r="O9" s="195" t="s">
        <v>8</v>
      </c>
      <c r="P9" s="264"/>
      <c r="Q9" s="21">
        <v>155</v>
      </c>
      <c r="R9" s="225"/>
    </row>
    <row r="10" spans="1:18" ht="15.75" thickBot="1" x14ac:dyDescent="0.3">
      <c r="A10" s="221"/>
      <c r="B10" s="263"/>
      <c r="C10" s="263"/>
      <c r="D10" s="259"/>
      <c r="E10" s="146"/>
      <c r="F10" s="146"/>
      <c r="G10" s="146"/>
      <c r="H10" s="146"/>
      <c r="I10" s="259"/>
      <c r="J10" s="259"/>
      <c r="K10" s="259"/>
      <c r="L10" s="264"/>
      <c r="M10" s="264"/>
      <c r="N10" s="19" t="s">
        <v>199</v>
      </c>
      <c r="O10" s="195" t="s">
        <v>8</v>
      </c>
      <c r="P10" s="264"/>
      <c r="Q10" s="21">
        <v>155</v>
      </c>
      <c r="R10" s="241"/>
    </row>
    <row r="11" spans="1:18" ht="15.75" thickBot="1" x14ac:dyDescent="0.3">
      <c r="J11" s="5"/>
      <c r="R11" s="4">
        <f>SUM(R5:R10)</f>
        <v>2219.75</v>
      </c>
    </row>
    <row r="12" spans="1:18" ht="15.75" thickBot="1" x14ac:dyDescent="0.3">
      <c r="B12" s="146" t="s">
        <v>25</v>
      </c>
      <c r="C12" s="90"/>
      <c r="J12" s="5"/>
    </row>
    <row r="13" spans="1:18" ht="15.75" thickBot="1" x14ac:dyDescent="0.3">
      <c r="B13" s="146" t="s">
        <v>26</v>
      </c>
      <c r="C13" s="90"/>
      <c r="J13" s="5"/>
      <c r="N13" s="30"/>
    </row>
    <row r="14" spans="1:18" ht="15.75" thickBot="1" x14ac:dyDescent="0.3">
      <c r="B14" s="146" t="s">
        <v>27</v>
      </c>
      <c r="C14" s="90"/>
      <c r="J14" s="5"/>
    </row>
    <row r="15" spans="1:18" ht="15.75" thickBot="1" x14ac:dyDescent="0.3">
      <c r="B15" s="146" t="s">
        <v>28</v>
      </c>
      <c r="C15" s="90"/>
      <c r="J15" s="5"/>
    </row>
    <row r="16" spans="1:18" ht="15.75" thickBot="1" x14ac:dyDescent="0.3">
      <c r="B16" s="146" t="s">
        <v>29</v>
      </c>
      <c r="C16" s="90"/>
      <c r="J16" s="5"/>
    </row>
    <row r="17" spans="2:10" ht="15.75" thickBot="1" x14ac:dyDescent="0.3">
      <c r="B17" s="146" t="s">
        <v>30</v>
      </c>
      <c r="C17" s="90"/>
      <c r="J17" s="5"/>
    </row>
    <row r="18" spans="2:10" ht="15.75" thickBot="1" x14ac:dyDescent="0.3">
      <c r="B18" s="146" t="s">
        <v>31</v>
      </c>
      <c r="C18" s="90"/>
      <c r="J18" s="5"/>
    </row>
    <row r="19" spans="2:10" ht="15.75" thickBot="1" x14ac:dyDescent="0.3">
      <c r="B19" s="158"/>
      <c r="C19" s="90"/>
      <c r="J19" s="5"/>
    </row>
    <row r="20" spans="2:10" ht="15.75" thickBot="1" x14ac:dyDescent="0.3">
      <c r="B20" s="146" t="s">
        <v>33</v>
      </c>
      <c r="C20" s="146"/>
      <c r="J20" s="5"/>
    </row>
    <row r="21" spans="2:10" x14ac:dyDescent="0.25">
      <c r="J21" s="5"/>
    </row>
    <row r="22" spans="2:10" x14ac:dyDescent="0.25">
      <c r="J22" s="5"/>
    </row>
    <row r="23" spans="2:10" x14ac:dyDescent="0.25">
      <c r="J23" s="5"/>
    </row>
    <row r="24" spans="2:10" x14ac:dyDescent="0.25">
      <c r="J24" s="5"/>
    </row>
    <row r="25" spans="2:10" x14ac:dyDescent="0.25">
      <c r="J25" s="5"/>
    </row>
    <row r="26" spans="2:10" x14ac:dyDescent="0.25">
      <c r="J26" s="5"/>
    </row>
    <row r="27" spans="2:10" x14ac:dyDescent="0.25">
      <c r="J27" s="5"/>
    </row>
    <row r="28" spans="2:10" x14ac:dyDescent="0.25">
      <c r="J28" s="5"/>
    </row>
    <row r="29" spans="2:10" x14ac:dyDescent="0.25">
      <c r="J29" s="5"/>
    </row>
    <row r="30" spans="2:10" x14ac:dyDescent="0.25">
      <c r="J30" s="5"/>
    </row>
    <row r="31" spans="2:10" x14ac:dyDescent="0.25">
      <c r="J31" s="5"/>
    </row>
    <row r="32" spans="2:10" x14ac:dyDescent="0.25">
      <c r="J32" s="5"/>
    </row>
    <row r="33" spans="10:10" x14ac:dyDescent="0.25">
      <c r="J33" s="5"/>
    </row>
    <row r="34" spans="10:10" x14ac:dyDescent="0.25">
      <c r="J34" s="3"/>
    </row>
  </sheetData>
  <sheetProtection algorithmName="SHA-512" hashValue="h8YGb1jfi4dtux4gLPl9Cxb2dVA8jGjrRmacYefJYcPvsAbESpCbVlQp58m6QHRIpgoGSh/A/zWVbKTjq3FdIg==" saltValue="Ki6WDkSngYpwGBkeBK0rFw==" spinCount="100000" sheet="1" objects="1" scenarios="1" formatColumns="0" formatRows="0" sort="0" autoFilter="0"/>
  <mergeCells count="13">
    <mergeCell ref="A5:A10"/>
    <mergeCell ref="J5:J10"/>
    <mergeCell ref="K5:K10"/>
    <mergeCell ref="B5:B10"/>
    <mergeCell ref="C5:C10"/>
    <mergeCell ref="D5:D10"/>
    <mergeCell ref="I5:I10"/>
    <mergeCell ref="L5:L10"/>
    <mergeCell ref="M5:M10"/>
    <mergeCell ref="P5:P7"/>
    <mergeCell ref="R5:R7"/>
    <mergeCell ref="R8:R10"/>
    <mergeCell ref="P8:P10"/>
  </mergeCells>
  <printOptions gridLines="1"/>
  <pageMargins left="0.25" right="0.25" top="0.75" bottom="0.75" header="0.3" footer="0.3"/>
  <pageSetup paperSize="9"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CBB7F-BA19-4017-8AD9-6D35281A617E}">
  <sheetPr codeName="Foglio6">
    <pageSetUpPr fitToPage="1"/>
  </sheetPr>
  <dimension ref="A1:S39"/>
  <sheetViews>
    <sheetView zoomScale="98" zoomScaleNormal="98" workbookViewId="0">
      <selection activeCell="N25" sqref="N25"/>
    </sheetView>
  </sheetViews>
  <sheetFormatPr defaultRowHeight="15" x14ac:dyDescent="0.25"/>
  <cols>
    <col min="1" max="1" width="17.85546875" customWidth="1"/>
    <col min="2" max="2" width="48.140625" customWidth="1"/>
    <col min="3" max="3" width="19.5703125" customWidth="1"/>
    <col min="4" max="4" width="14.85546875" customWidth="1"/>
    <col min="5" max="5" width="18.28515625" hidden="1" customWidth="1"/>
    <col min="6" max="6" width="9.140625" hidden="1" customWidth="1"/>
    <col min="7" max="7" width="0.140625" hidden="1" customWidth="1"/>
    <col min="8" max="8" width="2.42578125" hidden="1" customWidth="1"/>
    <col min="9" max="9" width="17.140625" customWidth="1"/>
    <col min="10" max="10" width="10.85546875" style="1" customWidth="1"/>
    <col min="11" max="11" width="11.85546875" customWidth="1"/>
    <col min="12" max="13" width="15.140625" customWidth="1"/>
    <col min="14" max="14" width="18.28515625" customWidth="1"/>
    <col min="15" max="15" width="28.85546875" customWidth="1"/>
    <col min="16" max="16" width="14.42578125" customWidth="1"/>
    <col min="17" max="17" width="13" customWidth="1"/>
    <col min="18" max="18" width="13.85546875" customWidth="1"/>
    <col min="19" max="19" width="24.5703125" customWidth="1"/>
    <col min="20" max="20" width="9.140625" customWidth="1"/>
    <col min="21" max="21" width="38.140625" customWidth="1"/>
  </cols>
  <sheetData>
    <row r="1" spans="1:19" x14ac:dyDescent="0.25">
      <c r="J1"/>
    </row>
    <row r="2" spans="1:19" x14ac:dyDescent="0.25">
      <c r="J2"/>
    </row>
    <row r="3" spans="1:19" ht="15.75" thickBot="1" x14ac:dyDescent="0.3">
      <c r="J3"/>
    </row>
    <row r="4" spans="1:19" ht="80.25" customHeight="1" thickBot="1" x14ac:dyDescent="0.3">
      <c r="A4" s="212" t="s">
        <v>191</v>
      </c>
      <c r="B4" s="131" t="s">
        <v>17</v>
      </c>
      <c r="C4" s="131" t="s">
        <v>11</v>
      </c>
      <c r="D4" s="125" t="s">
        <v>0</v>
      </c>
      <c r="E4" s="126"/>
      <c r="F4" s="126"/>
      <c r="G4" s="126"/>
      <c r="H4" s="126"/>
      <c r="I4" s="131" t="s">
        <v>1</v>
      </c>
      <c r="J4" s="129">
        <v>0.8</v>
      </c>
      <c r="K4" s="129">
        <v>0.2</v>
      </c>
      <c r="L4" s="129" t="s">
        <v>42</v>
      </c>
      <c r="M4" s="129" t="s">
        <v>43</v>
      </c>
      <c r="N4" s="129" t="s">
        <v>4</v>
      </c>
      <c r="O4" s="129" t="s">
        <v>5</v>
      </c>
      <c r="P4" s="129" t="s">
        <v>6</v>
      </c>
      <c r="Q4" s="129" t="s">
        <v>2</v>
      </c>
      <c r="R4" s="129" t="s">
        <v>9</v>
      </c>
    </row>
    <row r="5" spans="1:19" ht="36" customHeight="1" thickBot="1" x14ac:dyDescent="0.3">
      <c r="A5" s="348" t="s">
        <v>228</v>
      </c>
      <c r="B5" s="263" t="s">
        <v>34</v>
      </c>
      <c r="C5" s="263" t="s">
        <v>12</v>
      </c>
      <c r="D5" s="259">
        <v>434325.41</v>
      </c>
      <c r="E5" s="194"/>
      <c r="F5" s="194"/>
      <c r="G5" s="194"/>
      <c r="H5" s="194"/>
      <c r="I5" s="259">
        <v>8686.51</v>
      </c>
      <c r="J5" s="259">
        <v>6949.21</v>
      </c>
      <c r="K5" s="259">
        <v>1737.3</v>
      </c>
      <c r="L5" s="264" t="s">
        <v>67</v>
      </c>
      <c r="M5" s="264" t="s">
        <v>68</v>
      </c>
      <c r="N5" s="123" t="s">
        <v>192</v>
      </c>
      <c r="O5" s="16" t="s">
        <v>32</v>
      </c>
      <c r="P5" s="197">
        <v>0.18</v>
      </c>
      <c r="Q5" s="196">
        <v>625.42999999999995</v>
      </c>
      <c r="R5" s="265">
        <f>SUM(Q5:Q15)</f>
        <v>6949.1997999999994</v>
      </c>
      <c r="S5" s="63" t="s">
        <v>70</v>
      </c>
    </row>
    <row r="6" spans="1:19" s="62" customFormat="1" ht="31.5" customHeight="1" thickBot="1" x14ac:dyDescent="0.3">
      <c r="A6" s="220"/>
      <c r="B6" s="263"/>
      <c r="C6" s="263"/>
      <c r="D6" s="259"/>
      <c r="E6" s="194"/>
      <c r="F6" s="194"/>
      <c r="G6" s="194"/>
      <c r="H6" s="194"/>
      <c r="I6" s="259"/>
      <c r="J6" s="259"/>
      <c r="K6" s="259"/>
      <c r="L6" s="264"/>
      <c r="M6" s="264"/>
      <c r="N6" s="267" t="s">
        <v>199</v>
      </c>
      <c r="O6" s="123" t="s">
        <v>53</v>
      </c>
      <c r="P6" s="197">
        <v>0.04</v>
      </c>
      <c r="Q6" s="196">
        <v>138.97999999999999</v>
      </c>
      <c r="R6" s="265"/>
      <c r="S6" s="63" t="s">
        <v>69</v>
      </c>
    </row>
    <row r="7" spans="1:19" ht="28.9" customHeight="1" thickBot="1" x14ac:dyDescent="0.3">
      <c r="A7" s="220"/>
      <c r="B7" s="263"/>
      <c r="C7" s="263"/>
      <c r="D7" s="259"/>
      <c r="E7" s="146"/>
      <c r="F7" s="146"/>
      <c r="G7" s="146"/>
      <c r="H7" s="146"/>
      <c r="I7" s="259"/>
      <c r="J7" s="259"/>
      <c r="K7" s="259"/>
      <c r="L7" s="264"/>
      <c r="M7" s="264"/>
      <c r="N7" s="267"/>
      <c r="O7" s="16" t="s">
        <v>32</v>
      </c>
      <c r="P7" s="197">
        <v>0.24</v>
      </c>
      <c r="Q7" s="196">
        <v>833.9</v>
      </c>
      <c r="R7" s="265"/>
      <c r="S7" s="63" t="s">
        <v>71</v>
      </c>
    </row>
    <row r="8" spans="1:19" ht="34.15" customHeight="1" thickBot="1" x14ac:dyDescent="0.3">
      <c r="A8" s="220"/>
      <c r="B8" s="263"/>
      <c r="C8" s="263"/>
      <c r="D8" s="259"/>
      <c r="E8" s="146"/>
      <c r="F8" s="146"/>
      <c r="G8" s="146"/>
      <c r="H8" s="146"/>
      <c r="I8" s="259"/>
      <c r="J8" s="259"/>
      <c r="K8" s="259"/>
      <c r="L8" s="264"/>
      <c r="M8" s="264"/>
      <c r="N8" s="143" t="s">
        <v>192</v>
      </c>
      <c r="O8" s="16" t="s">
        <v>32</v>
      </c>
      <c r="P8" s="197">
        <v>0.18</v>
      </c>
      <c r="Q8" s="196">
        <v>625.42999999999995</v>
      </c>
      <c r="R8" s="265"/>
      <c r="S8" s="349" t="s">
        <v>70</v>
      </c>
    </row>
    <row r="9" spans="1:19" ht="52.15" customHeight="1" thickBot="1" x14ac:dyDescent="0.3">
      <c r="A9" s="220"/>
      <c r="B9" s="263"/>
      <c r="C9" s="263"/>
      <c r="D9" s="259"/>
      <c r="E9" s="146"/>
      <c r="F9" s="146"/>
      <c r="G9" s="146"/>
      <c r="H9" s="146"/>
      <c r="I9" s="259"/>
      <c r="J9" s="259"/>
      <c r="K9" s="259"/>
      <c r="L9" s="264"/>
      <c r="M9" s="264"/>
      <c r="N9" s="143" t="s">
        <v>192</v>
      </c>
      <c r="O9" s="16" t="s">
        <v>32</v>
      </c>
      <c r="P9" s="197">
        <v>0.18</v>
      </c>
      <c r="Q9" s="196">
        <v>625.42999999999995</v>
      </c>
      <c r="R9" s="265"/>
      <c r="S9" s="349"/>
    </row>
    <row r="10" spans="1:19" ht="42" customHeight="1" thickBot="1" x14ac:dyDescent="0.3">
      <c r="A10" s="220"/>
      <c r="B10" s="263"/>
      <c r="C10" s="263"/>
      <c r="D10" s="259"/>
      <c r="E10" s="146"/>
      <c r="F10" s="146"/>
      <c r="G10" s="146"/>
      <c r="H10" s="146"/>
      <c r="I10" s="259"/>
      <c r="J10" s="259"/>
      <c r="K10" s="259"/>
      <c r="L10" s="264"/>
      <c r="M10" s="264"/>
      <c r="N10" s="143" t="s">
        <v>206</v>
      </c>
      <c r="O10" s="16" t="s">
        <v>32</v>
      </c>
      <c r="P10" s="197">
        <v>0.18</v>
      </c>
      <c r="Q10" s="196">
        <v>625.42999999999995</v>
      </c>
      <c r="R10" s="265"/>
      <c r="S10" s="349"/>
    </row>
    <row r="11" spans="1:19" ht="58.15" customHeight="1" thickBot="1" x14ac:dyDescent="0.3">
      <c r="A11" s="220"/>
      <c r="B11" s="263"/>
      <c r="C11" s="263"/>
      <c r="D11" s="259"/>
      <c r="E11" s="146"/>
      <c r="F11" s="146"/>
      <c r="G11" s="146"/>
      <c r="H11" s="146"/>
      <c r="I11" s="259"/>
      <c r="J11" s="259"/>
      <c r="K11" s="259"/>
      <c r="L11" s="264"/>
      <c r="M11" s="264"/>
      <c r="N11" s="143" t="s">
        <v>192</v>
      </c>
      <c r="O11" s="123" t="s">
        <v>62</v>
      </c>
      <c r="P11" s="197">
        <v>0.24</v>
      </c>
      <c r="Q11" s="196">
        <v>833.9</v>
      </c>
      <c r="R11" s="265"/>
      <c r="S11" s="63" t="s">
        <v>71</v>
      </c>
    </row>
    <row r="12" spans="1:19" s="62" customFormat="1" ht="51.6" customHeight="1" thickBot="1" x14ac:dyDescent="0.3">
      <c r="A12" s="220"/>
      <c r="B12" s="263"/>
      <c r="C12" s="263"/>
      <c r="D12" s="259"/>
      <c r="E12" s="146"/>
      <c r="F12" s="146"/>
      <c r="G12" s="146"/>
      <c r="H12" s="146"/>
      <c r="I12" s="259"/>
      <c r="J12" s="259"/>
      <c r="K12" s="259"/>
      <c r="L12" s="264"/>
      <c r="M12" s="264"/>
      <c r="N12" s="143" t="s">
        <v>192</v>
      </c>
      <c r="O12" s="123" t="s">
        <v>63</v>
      </c>
      <c r="P12" s="198">
        <v>0.18</v>
      </c>
      <c r="Q12" s="196">
        <f t="shared" ref="Q12:Q15" si="0">$J$5/2*P12</f>
        <v>625.4289</v>
      </c>
      <c r="R12" s="265"/>
    </row>
    <row r="13" spans="1:19" s="62" customFormat="1" ht="41.45" customHeight="1" thickBot="1" x14ac:dyDescent="0.3">
      <c r="A13" s="220"/>
      <c r="B13" s="263"/>
      <c r="C13" s="263"/>
      <c r="D13" s="259"/>
      <c r="E13" s="146"/>
      <c r="F13" s="146"/>
      <c r="G13" s="146"/>
      <c r="H13" s="146"/>
      <c r="I13" s="259"/>
      <c r="J13" s="259"/>
      <c r="K13" s="259"/>
      <c r="L13" s="264"/>
      <c r="M13" s="264"/>
      <c r="N13" s="143" t="s">
        <v>192</v>
      </c>
      <c r="O13" s="123" t="s">
        <v>64</v>
      </c>
      <c r="P13" s="198">
        <v>0.2</v>
      </c>
      <c r="Q13" s="196">
        <f t="shared" si="0"/>
        <v>694.92100000000005</v>
      </c>
      <c r="R13" s="265"/>
      <c r="S13" s="63" t="s">
        <v>72</v>
      </c>
    </row>
    <row r="14" spans="1:19" s="62" customFormat="1" ht="44.45" customHeight="1" thickBot="1" x14ac:dyDescent="0.3">
      <c r="A14" s="220"/>
      <c r="B14" s="263"/>
      <c r="C14" s="263"/>
      <c r="D14" s="259"/>
      <c r="E14" s="146"/>
      <c r="F14" s="146"/>
      <c r="G14" s="146"/>
      <c r="H14" s="146"/>
      <c r="I14" s="259"/>
      <c r="J14" s="259"/>
      <c r="K14" s="259"/>
      <c r="L14" s="264"/>
      <c r="M14" s="264"/>
      <c r="N14" s="143" t="s">
        <v>192</v>
      </c>
      <c r="O14" s="123" t="s">
        <v>65</v>
      </c>
      <c r="P14" s="198">
        <v>0.2</v>
      </c>
      <c r="Q14" s="196">
        <f t="shared" si="0"/>
        <v>694.92100000000005</v>
      </c>
      <c r="R14" s="265"/>
    </row>
    <row r="15" spans="1:19" ht="46.9" customHeight="1" thickBot="1" x14ac:dyDescent="0.3">
      <c r="A15" s="221"/>
      <c r="B15" s="263"/>
      <c r="C15" s="263"/>
      <c r="D15" s="259"/>
      <c r="E15" s="146"/>
      <c r="F15" s="146"/>
      <c r="G15" s="146"/>
      <c r="H15" s="146"/>
      <c r="I15" s="259"/>
      <c r="J15" s="259"/>
      <c r="K15" s="259"/>
      <c r="L15" s="264"/>
      <c r="M15" s="264"/>
      <c r="N15" s="143" t="s">
        <v>192</v>
      </c>
      <c r="O15" s="123" t="s">
        <v>66</v>
      </c>
      <c r="P15" s="198">
        <v>0.18</v>
      </c>
      <c r="Q15" s="196">
        <f t="shared" si="0"/>
        <v>625.4289</v>
      </c>
      <c r="R15" s="265"/>
    </row>
    <row r="16" spans="1:19" x14ac:dyDescent="0.25">
      <c r="J16" s="5"/>
      <c r="P16" s="2"/>
      <c r="Q16" s="2"/>
    </row>
    <row r="17" spans="9:13" x14ac:dyDescent="0.25">
      <c r="J17" s="5"/>
    </row>
    <row r="18" spans="9:13" x14ac:dyDescent="0.25">
      <c r="J18" s="5"/>
    </row>
    <row r="19" spans="9:13" x14ac:dyDescent="0.25">
      <c r="J19" s="37"/>
    </row>
    <row r="20" spans="9:13" x14ac:dyDescent="0.25">
      <c r="I20" s="36"/>
      <c r="J20" s="37"/>
    </row>
    <row r="21" spans="9:13" x14ac:dyDescent="0.25">
      <c r="I21" s="20"/>
      <c r="J21" s="37"/>
    </row>
    <row r="22" spans="9:13" x14ac:dyDescent="0.25">
      <c r="I22" s="20"/>
      <c r="J22" s="35"/>
      <c r="K22" s="22"/>
      <c r="M22" s="36"/>
    </row>
    <row r="23" spans="9:13" x14ac:dyDescent="0.25">
      <c r="J23" s="5"/>
    </row>
    <row r="24" spans="9:13" x14ac:dyDescent="0.25">
      <c r="J24" s="5"/>
    </row>
    <row r="25" spans="9:13" x14ac:dyDescent="0.25">
      <c r="J25" s="5"/>
    </row>
    <row r="26" spans="9:13" x14ac:dyDescent="0.25">
      <c r="J26" s="5"/>
    </row>
    <row r="27" spans="9:13" x14ac:dyDescent="0.25">
      <c r="J27" s="5"/>
    </row>
    <row r="28" spans="9:13" x14ac:dyDescent="0.25">
      <c r="J28" s="5"/>
    </row>
    <row r="29" spans="9:13" x14ac:dyDescent="0.25">
      <c r="J29" s="5"/>
    </row>
    <row r="30" spans="9:13" x14ac:dyDescent="0.25">
      <c r="J30" s="5"/>
    </row>
    <row r="31" spans="9:13" x14ac:dyDescent="0.25">
      <c r="J31" s="5"/>
    </row>
    <row r="32" spans="9:13" x14ac:dyDescent="0.25">
      <c r="J32" s="5"/>
    </row>
    <row r="33" spans="10:10" x14ac:dyDescent="0.25">
      <c r="J33" s="5"/>
    </row>
    <row r="34" spans="10:10" x14ac:dyDescent="0.25">
      <c r="J34" s="5"/>
    </row>
    <row r="35" spans="10:10" x14ac:dyDescent="0.25">
      <c r="J35" s="5"/>
    </row>
    <row r="36" spans="10:10" x14ac:dyDescent="0.25">
      <c r="J36" s="5"/>
    </row>
    <row r="37" spans="10:10" x14ac:dyDescent="0.25">
      <c r="J37" s="5"/>
    </row>
    <row r="38" spans="10:10" x14ac:dyDescent="0.25">
      <c r="J38" s="5"/>
    </row>
    <row r="39" spans="10:10" x14ac:dyDescent="0.25">
      <c r="J39" s="3"/>
    </row>
  </sheetData>
  <sheetProtection algorithmName="SHA-512" hashValue="VRWLQl+jGCeyPjxtnO5eBQVmpyOTf47/9btnU0GHyWFOzru+Rec3xoOfcshmRt+VA7MmI4vvMZGRRYvE5oO5hw==" saltValue="P5yESw+Db0FdeCccP2PiIg==" spinCount="100000" sheet="1" objects="1" scenarios="1" formatColumns="0" formatRows="0" sort="0" autoFilter="0"/>
  <mergeCells count="12">
    <mergeCell ref="A5:A15"/>
    <mergeCell ref="S8:S10"/>
    <mergeCell ref="L5:L15"/>
    <mergeCell ref="M5:M15"/>
    <mergeCell ref="R5:R15"/>
    <mergeCell ref="B5:B15"/>
    <mergeCell ref="C5:C15"/>
    <mergeCell ref="D5:D15"/>
    <mergeCell ref="I5:I15"/>
    <mergeCell ref="J5:J15"/>
    <mergeCell ref="K5:K15"/>
    <mergeCell ref="N6:N7"/>
  </mergeCells>
  <printOptions gridLines="1"/>
  <pageMargins left="0.25" right="0.25" top="0.75" bottom="0.75" header="0.3" footer="0.3"/>
  <pageSetup paperSize="9"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C1CAA-7FEE-45ED-A1FD-91D29FAF537D}">
  <sheetPr>
    <pageSetUpPr fitToPage="1"/>
  </sheetPr>
  <dimension ref="A1:S33"/>
  <sheetViews>
    <sheetView zoomScale="98" zoomScaleNormal="98" workbookViewId="0">
      <selection activeCell="M5" sqref="M5:M6"/>
    </sheetView>
  </sheetViews>
  <sheetFormatPr defaultRowHeight="15" x14ac:dyDescent="0.25"/>
  <cols>
    <col min="1" max="1" width="17.85546875" customWidth="1"/>
    <col min="2" max="2" width="48.140625" customWidth="1"/>
    <col min="3" max="3" width="14.7109375" customWidth="1"/>
    <col min="4" max="4" width="14.85546875" customWidth="1"/>
    <col min="5" max="5" width="18.28515625" hidden="1" customWidth="1"/>
    <col min="6" max="6" width="9.140625" hidden="1" customWidth="1"/>
    <col min="7" max="7" width="0.140625" hidden="1" customWidth="1"/>
    <col min="8" max="8" width="2.42578125" hidden="1" customWidth="1"/>
    <col min="9" max="9" width="17.140625" customWidth="1"/>
    <col min="10" max="10" width="10.85546875" style="1" customWidth="1"/>
    <col min="11" max="12" width="10.85546875" customWidth="1"/>
    <col min="13" max="13" width="33.85546875" customWidth="1"/>
    <col min="14" max="14" width="18.28515625" customWidth="1"/>
    <col min="15" max="15" width="19.5703125" customWidth="1"/>
    <col min="16" max="16" width="13.7109375" customWidth="1"/>
    <col min="17" max="17" width="14.5703125" customWidth="1"/>
    <col min="18" max="18" width="13.85546875" customWidth="1"/>
    <col min="19" max="19" width="21.85546875" customWidth="1"/>
    <col min="21" max="21" width="38.140625" customWidth="1"/>
  </cols>
  <sheetData>
    <row r="1" spans="1:19" x14ac:dyDescent="0.25">
      <c r="J1"/>
    </row>
    <row r="2" spans="1:19" ht="15.75" thickBot="1" x14ac:dyDescent="0.3">
      <c r="J2"/>
    </row>
    <row r="3" spans="1:19" ht="15.75" thickBot="1" x14ac:dyDescent="0.3">
      <c r="A3" s="352"/>
      <c r="B3" s="353"/>
      <c r="C3" s="353"/>
      <c r="D3" s="353"/>
      <c r="E3" s="353"/>
      <c r="F3" s="353"/>
      <c r="G3" s="353"/>
      <c r="H3" s="353"/>
      <c r="I3" s="353"/>
      <c r="J3" s="354"/>
    </row>
    <row r="4" spans="1:19" ht="80.25" customHeight="1" thickBot="1" x14ac:dyDescent="0.3">
      <c r="A4" s="201" t="s">
        <v>191</v>
      </c>
      <c r="B4" s="124" t="s">
        <v>17</v>
      </c>
      <c r="C4" s="124" t="s">
        <v>11</v>
      </c>
      <c r="D4" s="125" t="s">
        <v>0</v>
      </c>
      <c r="E4" s="126"/>
      <c r="F4" s="127"/>
      <c r="G4" s="127"/>
      <c r="H4" s="127"/>
      <c r="I4" s="128" t="s">
        <v>1</v>
      </c>
      <c r="J4" s="129">
        <v>0.8</v>
      </c>
      <c r="K4" s="129">
        <v>0.2</v>
      </c>
      <c r="L4" s="129" t="s">
        <v>42</v>
      </c>
      <c r="M4" s="129" t="s">
        <v>43</v>
      </c>
      <c r="N4" s="129" t="s">
        <v>4</v>
      </c>
      <c r="O4" s="129" t="s">
        <v>5</v>
      </c>
      <c r="P4" s="129" t="s">
        <v>6</v>
      </c>
      <c r="Q4" s="129" t="s">
        <v>2</v>
      </c>
      <c r="R4" s="129" t="s">
        <v>9</v>
      </c>
    </row>
    <row r="5" spans="1:19" ht="60" customHeight="1" thickBot="1" x14ac:dyDescent="0.3">
      <c r="A5" s="220" t="s">
        <v>229</v>
      </c>
      <c r="B5" s="263" t="s">
        <v>52</v>
      </c>
      <c r="C5" s="263" t="s">
        <v>12</v>
      </c>
      <c r="D5" s="259">
        <v>1829000</v>
      </c>
      <c r="E5" s="194"/>
      <c r="F5" s="194"/>
      <c r="G5" s="194"/>
      <c r="H5" s="194"/>
      <c r="I5" s="259">
        <v>34672</v>
      </c>
      <c r="J5" s="259">
        <f>I5*J4</f>
        <v>27737.600000000002</v>
      </c>
      <c r="K5" s="259">
        <f>I5*K4</f>
        <v>6934.4000000000005</v>
      </c>
      <c r="L5" s="264">
        <v>0.3</v>
      </c>
      <c r="M5" s="259" t="s">
        <v>55</v>
      </c>
      <c r="N5" s="263" t="s">
        <v>213</v>
      </c>
      <c r="O5" s="123" t="s">
        <v>53</v>
      </c>
      <c r="P5" s="199">
        <v>0.03</v>
      </c>
      <c r="Q5" s="21">
        <f>J5*P5</f>
        <v>832.12800000000004</v>
      </c>
      <c r="R5" s="265">
        <v>1436.19</v>
      </c>
    </row>
    <row r="6" spans="1:19" ht="60" customHeight="1" thickBot="1" x14ac:dyDescent="0.3">
      <c r="A6" s="221"/>
      <c r="B6" s="263"/>
      <c r="C6" s="263"/>
      <c r="D6" s="259"/>
      <c r="E6" s="194"/>
      <c r="F6" s="194"/>
      <c r="G6" s="194"/>
      <c r="H6" s="194"/>
      <c r="I6" s="259"/>
      <c r="J6" s="259"/>
      <c r="K6" s="259"/>
      <c r="L6" s="264"/>
      <c r="M6" s="259"/>
      <c r="N6" s="263"/>
      <c r="O6" s="6" t="s">
        <v>54</v>
      </c>
      <c r="P6" s="199">
        <v>0.22</v>
      </c>
      <c r="Q6" s="21">
        <f>J5*P6</f>
        <v>6102.2720000000008</v>
      </c>
      <c r="R6" s="265"/>
      <c r="S6" s="47"/>
    </row>
    <row r="7" spans="1:19" ht="31.9" customHeight="1" x14ac:dyDescent="0.25">
      <c r="J7" s="5"/>
      <c r="M7" s="117" t="s">
        <v>35</v>
      </c>
      <c r="N7" s="57"/>
      <c r="O7" s="2"/>
      <c r="P7" s="58"/>
      <c r="Q7" s="46"/>
      <c r="R7" s="60"/>
      <c r="S7" s="47"/>
    </row>
    <row r="8" spans="1:19" x14ac:dyDescent="0.25">
      <c r="J8" s="5"/>
      <c r="N8" s="55"/>
      <c r="O8" s="57"/>
      <c r="P8" s="58"/>
      <c r="Q8" s="46"/>
      <c r="R8" s="60"/>
      <c r="S8" s="47"/>
    </row>
    <row r="9" spans="1:19" x14ac:dyDescent="0.25">
      <c r="J9" s="5"/>
      <c r="N9" s="57"/>
      <c r="O9" s="355"/>
      <c r="P9" s="356"/>
      <c r="Q9" s="46"/>
      <c r="R9" s="60"/>
      <c r="S9" s="351"/>
    </row>
    <row r="10" spans="1:19" x14ac:dyDescent="0.25">
      <c r="J10" s="5"/>
      <c r="N10" s="57"/>
      <c r="O10" s="355"/>
      <c r="P10" s="356"/>
      <c r="Q10" s="46"/>
      <c r="R10" s="60"/>
      <c r="S10" s="351"/>
    </row>
    <row r="11" spans="1:19" x14ac:dyDescent="0.25">
      <c r="B11" s="107"/>
      <c r="C11" s="107"/>
      <c r="J11" s="5"/>
      <c r="N11" s="55"/>
      <c r="O11" s="350"/>
      <c r="P11" s="38"/>
      <c r="Q11" s="46"/>
      <c r="R11" s="60"/>
      <c r="S11" s="351"/>
    </row>
    <row r="12" spans="1:19" x14ac:dyDescent="0.25">
      <c r="J12" s="5"/>
      <c r="N12" s="57"/>
      <c r="O12" s="350"/>
      <c r="P12" s="38"/>
      <c r="Q12" s="59"/>
      <c r="R12" s="60"/>
      <c r="S12" s="351"/>
    </row>
    <row r="13" spans="1:19" x14ac:dyDescent="0.25">
      <c r="J13" s="5"/>
      <c r="N13" s="57"/>
      <c r="O13" s="57"/>
    </row>
    <row r="14" spans="1:19" x14ac:dyDescent="0.25">
      <c r="J14" s="5"/>
    </row>
    <row r="15" spans="1:19" x14ac:dyDescent="0.25">
      <c r="B15" s="36"/>
      <c r="J15" s="5"/>
    </row>
    <row r="16" spans="1:19" x14ac:dyDescent="0.25">
      <c r="J16" s="5"/>
    </row>
    <row r="17" spans="10:10" x14ac:dyDescent="0.25">
      <c r="J17" s="5"/>
    </row>
    <row r="18" spans="10:10" x14ac:dyDescent="0.25">
      <c r="J18" s="5"/>
    </row>
    <row r="19" spans="10:10" x14ac:dyDescent="0.25">
      <c r="J19" s="5"/>
    </row>
    <row r="20" spans="10:10" x14ac:dyDescent="0.25">
      <c r="J20" s="5"/>
    </row>
    <row r="21" spans="10:10" x14ac:dyDescent="0.25">
      <c r="J21" s="5"/>
    </row>
    <row r="22" spans="10:10" x14ac:dyDescent="0.25">
      <c r="J22" s="5"/>
    </row>
    <row r="23" spans="10:10" x14ac:dyDescent="0.25">
      <c r="J23" s="5"/>
    </row>
    <row r="24" spans="10:10" x14ac:dyDescent="0.25">
      <c r="J24" s="5"/>
    </row>
    <row r="25" spans="10:10" x14ac:dyDescent="0.25">
      <c r="J25" s="5"/>
    </row>
    <row r="26" spans="10:10" x14ac:dyDescent="0.25">
      <c r="J26" s="5"/>
    </row>
    <row r="27" spans="10:10" x14ac:dyDescent="0.25">
      <c r="J27" s="5"/>
    </row>
    <row r="28" spans="10:10" x14ac:dyDescent="0.25">
      <c r="J28" s="5"/>
    </row>
    <row r="29" spans="10:10" x14ac:dyDescent="0.25">
      <c r="J29" s="5"/>
    </row>
    <row r="30" spans="10:10" x14ac:dyDescent="0.25">
      <c r="J30" s="5"/>
    </row>
    <row r="31" spans="10:10" x14ac:dyDescent="0.25">
      <c r="J31" s="5"/>
    </row>
    <row r="32" spans="10:10" x14ac:dyDescent="0.25">
      <c r="J32" s="5"/>
    </row>
    <row r="33" spans="10:10" x14ac:dyDescent="0.25">
      <c r="J33" s="3"/>
    </row>
  </sheetData>
  <sheetProtection algorithmName="SHA-512" hashValue="knbl+Ch03Sorh7TOzvCoPHQbo5QHhI11BH7piInXAHGSvi0bdMsaSOGyv6F4M6WaAwWjNs/l9W8LqMC3ZbdR6g==" saltValue="lf8hnVJXQp7OK20qFnjUuw==" spinCount="100000" sheet="1" objects="1" scenarios="1" formatColumns="0" formatRows="0" sort="0" autoFilter="0"/>
  <mergeCells count="17">
    <mergeCell ref="A3:J3"/>
    <mergeCell ref="N5:N6"/>
    <mergeCell ref="O9:O10"/>
    <mergeCell ref="P9:P10"/>
    <mergeCell ref="S9:S10"/>
    <mergeCell ref="M5:M6"/>
    <mergeCell ref="C5:C6"/>
    <mergeCell ref="D5:D6"/>
    <mergeCell ref="I5:I6"/>
    <mergeCell ref="J5:J6"/>
    <mergeCell ref="K5:K6"/>
    <mergeCell ref="L5:L6"/>
    <mergeCell ref="A5:A6"/>
    <mergeCell ref="O11:O12"/>
    <mergeCell ref="S11:S12"/>
    <mergeCell ref="R5:R6"/>
    <mergeCell ref="B5:B6"/>
  </mergeCells>
  <printOptions gridLines="1"/>
  <pageMargins left="0.25" right="0.25" top="0.75" bottom="0.75" header="0.3" footer="0.3"/>
  <pageSetup paperSize="9" scale="5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2990F-9B14-4E1F-B8CB-EEDE7538E4EC}">
  <sheetPr codeName="Foglio8">
    <pageSetUpPr fitToPage="1"/>
  </sheetPr>
  <dimension ref="A1:S31"/>
  <sheetViews>
    <sheetView zoomScale="98" zoomScaleNormal="98" workbookViewId="0">
      <selection activeCell="N10" sqref="N10"/>
    </sheetView>
  </sheetViews>
  <sheetFormatPr defaultRowHeight="15" x14ac:dyDescent="0.25"/>
  <cols>
    <col min="1" max="1" width="17.85546875" customWidth="1"/>
    <col min="2" max="2" width="48.140625" customWidth="1"/>
    <col min="3" max="3" width="16" customWidth="1"/>
    <col min="4" max="4" width="14.85546875" customWidth="1"/>
    <col min="5" max="5" width="18.28515625" hidden="1" customWidth="1"/>
    <col min="6" max="6" width="9.140625" hidden="1" customWidth="1"/>
    <col min="7" max="7" width="0.140625" hidden="1" customWidth="1"/>
    <col min="8" max="8" width="2.42578125" hidden="1" customWidth="1"/>
    <col min="9" max="9" width="17.140625" customWidth="1"/>
    <col min="10" max="10" width="10.85546875" style="1" customWidth="1"/>
    <col min="11" max="11" width="11.85546875" customWidth="1"/>
    <col min="12" max="12" width="25" customWidth="1"/>
    <col min="13" max="13" width="18.42578125" customWidth="1"/>
    <col min="14" max="15" width="18.28515625" customWidth="1"/>
    <col min="16" max="16" width="23.85546875" customWidth="1"/>
    <col min="17" max="17" width="14.5703125" customWidth="1"/>
    <col min="18" max="18" width="19.42578125" customWidth="1"/>
    <col min="19" max="19" width="20.140625" customWidth="1"/>
    <col min="21" max="21" width="38.140625" customWidth="1"/>
  </cols>
  <sheetData>
    <row r="1" spans="1:19" x14ac:dyDescent="0.25">
      <c r="J1"/>
    </row>
    <row r="2" spans="1:19" x14ac:dyDescent="0.25">
      <c r="J2"/>
    </row>
    <row r="3" spans="1:19" ht="15.75" thickBot="1" x14ac:dyDescent="0.3">
      <c r="J3"/>
    </row>
    <row r="4" spans="1:19" ht="80.25" customHeight="1" thickBot="1" x14ac:dyDescent="0.3">
      <c r="A4" s="201" t="s">
        <v>191</v>
      </c>
      <c r="B4" s="131" t="s">
        <v>17</v>
      </c>
      <c r="C4" s="133" t="s">
        <v>11</v>
      </c>
      <c r="D4" s="134" t="s">
        <v>0</v>
      </c>
      <c r="E4" s="135"/>
      <c r="F4" s="136"/>
      <c r="G4" s="136"/>
      <c r="H4" s="136"/>
      <c r="I4" s="137" t="s">
        <v>1</v>
      </c>
      <c r="J4" s="130">
        <v>0.8</v>
      </c>
      <c r="K4" s="130">
        <v>0.2</v>
      </c>
      <c r="L4" s="129" t="s">
        <v>42</v>
      </c>
      <c r="M4" s="129" t="s">
        <v>43</v>
      </c>
      <c r="N4" s="130" t="s">
        <v>4</v>
      </c>
      <c r="O4" s="130" t="s">
        <v>5</v>
      </c>
      <c r="P4" s="130" t="s">
        <v>6</v>
      </c>
      <c r="Q4" s="130" t="s">
        <v>2</v>
      </c>
      <c r="R4" s="130" t="s">
        <v>9</v>
      </c>
      <c r="S4" s="130" t="s">
        <v>83</v>
      </c>
    </row>
    <row r="5" spans="1:19" ht="138.75" customHeight="1" thickBot="1" x14ac:dyDescent="0.3">
      <c r="A5" s="220" t="s">
        <v>230</v>
      </c>
      <c r="B5" s="359" t="s">
        <v>36</v>
      </c>
      <c r="C5" s="263" t="s">
        <v>12</v>
      </c>
      <c r="D5" s="360" t="s">
        <v>73</v>
      </c>
      <c r="E5" s="194"/>
      <c r="F5" s="194"/>
      <c r="G5" s="194"/>
      <c r="H5" s="194"/>
      <c r="I5" s="259">
        <v>26425.32</v>
      </c>
      <c r="J5" s="360" t="s">
        <v>74</v>
      </c>
      <c r="K5" s="259">
        <v>5285.06</v>
      </c>
      <c r="L5" s="264" t="s">
        <v>82</v>
      </c>
      <c r="M5" s="264" t="s">
        <v>55</v>
      </c>
      <c r="N5" s="14" t="s">
        <v>196</v>
      </c>
      <c r="O5" s="194" t="s">
        <v>32</v>
      </c>
      <c r="P5" s="264" t="s">
        <v>76</v>
      </c>
      <c r="Q5" s="16">
        <v>851.11</v>
      </c>
      <c r="R5" s="240">
        <f>SUM(Q5:Q12)</f>
        <v>5842.1799999999994</v>
      </c>
      <c r="S5" s="245" t="s">
        <v>75</v>
      </c>
    </row>
    <row r="6" spans="1:19" ht="36" customHeight="1" thickBot="1" x14ac:dyDescent="0.3">
      <c r="A6" s="220"/>
      <c r="B6" s="359"/>
      <c r="C6" s="263"/>
      <c r="D6" s="360"/>
      <c r="E6" s="146"/>
      <c r="F6" s="146"/>
      <c r="G6" s="146"/>
      <c r="H6" s="146"/>
      <c r="I6" s="259"/>
      <c r="J6" s="360"/>
      <c r="K6" s="259"/>
      <c r="L6" s="264"/>
      <c r="M6" s="264"/>
      <c r="N6" s="14" t="s">
        <v>208</v>
      </c>
      <c r="O6" s="194" t="s">
        <v>32</v>
      </c>
      <c r="P6" s="264"/>
      <c r="Q6" s="16">
        <v>851.11</v>
      </c>
      <c r="R6" s="225"/>
      <c r="S6" s="235"/>
    </row>
    <row r="7" spans="1:19" ht="37.15" customHeight="1" thickBot="1" x14ac:dyDescent="0.3">
      <c r="A7" s="220"/>
      <c r="B7" s="359"/>
      <c r="C7" s="263"/>
      <c r="D7" s="360"/>
      <c r="E7" s="146"/>
      <c r="F7" s="146"/>
      <c r="G7" s="146"/>
      <c r="H7" s="146"/>
      <c r="I7" s="259"/>
      <c r="J7" s="360"/>
      <c r="K7" s="259"/>
      <c r="L7" s="264"/>
      <c r="M7" s="264"/>
      <c r="N7" s="14" t="s">
        <v>200</v>
      </c>
      <c r="O7" s="194" t="s">
        <v>32</v>
      </c>
      <c r="P7" s="199" t="s">
        <v>77</v>
      </c>
      <c r="Q7" s="16">
        <v>189.13</v>
      </c>
      <c r="R7" s="225"/>
      <c r="S7" s="236"/>
    </row>
    <row r="8" spans="1:19" ht="31.9" customHeight="1" thickBot="1" x14ac:dyDescent="0.3">
      <c r="A8" s="220"/>
      <c r="B8" s="359"/>
      <c r="C8" s="263"/>
      <c r="D8" s="360"/>
      <c r="E8" s="146"/>
      <c r="F8" s="146"/>
      <c r="G8" s="146"/>
      <c r="H8" s="146"/>
      <c r="I8" s="259"/>
      <c r="J8" s="360"/>
      <c r="K8" s="259"/>
      <c r="L8" s="264"/>
      <c r="M8" s="264"/>
      <c r="N8" s="19" t="s">
        <v>196</v>
      </c>
      <c r="O8" s="195" t="s">
        <v>8</v>
      </c>
      <c r="P8" s="264" t="s">
        <v>79</v>
      </c>
      <c r="Q8" s="200">
        <v>907.85</v>
      </c>
      <c r="R8" s="225"/>
      <c r="S8" s="245" t="s">
        <v>78</v>
      </c>
    </row>
    <row r="9" spans="1:19" ht="31.15" customHeight="1" thickBot="1" x14ac:dyDescent="0.3">
      <c r="A9" s="220"/>
      <c r="B9" s="359"/>
      <c r="C9" s="263"/>
      <c r="D9" s="360"/>
      <c r="E9" s="146"/>
      <c r="F9" s="146"/>
      <c r="G9" s="146"/>
      <c r="H9" s="146"/>
      <c r="I9" s="259"/>
      <c r="J9" s="360"/>
      <c r="K9" s="259"/>
      <c r="L9" s="264"/>
      <c r="M9" s="264"/>
      <c r="N9" s="14" t="s">
        <v>208</v>
      </c>
      <c r="O9" s="195" t="s">
        <v>8</v>
      </c>
      <c r="P9" s="264"/>
      <c r="Q9" s="200">
        <v>907.85</v>
      </c>
      <c r="R9" s="225"/>
      <c r="S9" s="235"/>
    </row>
    <row r="10" spans="1:19" ht="39" customHeight="1" thickBot="1" x14ac:dyDescent="0.3">
      <c r="A10" s="220"/>
      <c r="B10" s="359"/>
      <c r="C10" s="263"/>
      <c r="D10" s="360"/>
      <c r="E10" s="146"/>
      <c r="F10" s="146"/>
      <c r="G10" s="146"/>
      <c r="H10" s="146"/>
      <c r="I10" s="259"/>
      <c r="J10" s="360"/>
      <c r="K10" s="259"/>
      <c r="L10" s="264"/>
      <c r="M10" s="264"/>
      <c r="N10" s="14" t="s">
        <v>208</v>
      </c>
      <c r="O10" s="195" t="s">
        <v>8</v>
      </c>
      <c r="P10" s="264"/>
      <c r="Q10" s="200">
        <v>907.85</v>
      </c>
      <c r="R10" s="225"/>
      <c r="S10" s="235"/>
    </row>
    <row r="11" spans="1:19" ht="46.9" customHeight="1" thickBot="1" x14ac:dyDescent="0.3">
      <c r="A11" s="220"/>
      <c r="B11" s="359"/>
      <c r="C11" s="263"/>
      <c r="D11" s="360"/>
      <c r="E11" s="146"/>
      <c r="F11" s="146"/>
      <c r="G11" s="146"/>
      <c r="H11" s="146"/>
      <c r="I11" s="259"/>
      <c r="J11" s="360"/>
      <c r="K11" s="259"/>
      <c r="L11" s="264"/>
      <c r="M11" s="264"/>
      <c r="N11" s="19" t="s">
        <v>214</v>
      </c>
      <c r="O11" s="195" t="s">
        <v>8</v>
      </c>
      <c r="P11" s="264"/>
      <c r="Q11" s="200">
        <v>302.62</v>
      </c>
      <c r="R11" s="225"/>
      <c r="S11" s="236"/>
    </row>
    <row r="12" spans="1:19" ht="45.75" thickBot="1" x14ac:dyDescent="0.3">
      <c r="A12" s="221"/>
      <c r="B12" s="359"/>
      <c r="C12" s="263"/>
      <c r="D12" s="360"/>
      <c r="E12" s="146"/>
      <c r="F12" s="146"/>
      <c r="G12" s="146"/>
      <c r="H12" s="146"/>
      <c r="I12" s="259"/>
      <c r="J12" s="360"/>
      <c r="K12" s="259"/>
      <c r="L12" s="264"/>
      <c r="M12" s="264"/>
      <c r="N12" s="19" t="s">
        <v>196</v>
      </c>
      <c r="O12" s="19" t="s">
        <v>59</v>
      </c>
      <c r="P12" s="199" t="s">
        <v>81</v>
      </c>
      <c r="Q12" s="200">
        <v>924.66</v>
      </c>
      <c r="R12" s="241"/>
      <c r="S12" s="6" t="s">
        <v>80</v>
      </c>
    </row>
    <row r="13" spans="1:19" ht="42.6" customHeight="1" thickBot="1" x14ac:dyDescent="0.3">
      <c r="B13" s="10"/>
      <c r="J13" s="5"/>
      <c r="L13" s="16" t="s">
        <v>37</v>
      </c>
      <c r="M13" s="16" t="s">
        <v>38</v>
      </c>
      <c r="Q13" s="357" t="s">
        <v>60</v>
      </c>
      <c r="R13" s="358"/>
    </row>
    <row r="14" spans="1:19" x14ac:dyDescent="0.25">
      <c r="B14" s="77"/>
      <c r="J14" s="5"/>
    </row>
    <row r="15" spans="1:19" x14ac:dyDescent="0.25">
      <c r="J15" s="5"/>
    </row>
    <row r="16" spans="1:19" x14ac:dyDescent="0.25">
      <c r="B16" s="10"/>
      <c r="J16" s="5"/>
    </row>
    <row r="17" spans="2:12" x14ac:dyDescent="0.25">
      <c r="J17" s="5"/>
    </row>
    <row r="18" spans="2:12" x14ac:dyDescent="0.25">
      <c r="J18" s="5"/>
    </row>
    <row r="19" spans="2:12" x14ac:dyDescent="0.25">
      <c r="J19" s="5"/>
      <c r="K19" s="22"/>
      <c r="L19" s="22"/>
    </row>
    <row r="20" spans="2:12" x14ac:dyDescent="0.25">
      <c r="D20" s="22"/>
      <c r="I20" s="22"/>
      <c r="J20" s="5"/>
      <c r="K20" s="20"/>
      <c r="L20" s="20"/>
    </row>
    <row r="21" spans="2:12" x14ac:dyDescent="0.25">
      <c r="B21" s="20"/>
      <c r="C21" s="20"/>
      <c r="D21" s="20"/>
      <c r="I21" s="20"/>
      <c r="J21" s="20"/>
    </row>
    <row r="22" spans="2:12" x14ac:dyDescent="0.25">
      <c r="B22" s="20"/>
      <c r="C22" s="20"/>
      <c r="D22" s="20"/>
      <c r="I22" s="20"/>
      <c r="J22" s="20"/>
    </row>
    <row r="23" spans="2:12" x14ac:dyDescent="0.25">
      <c r="B23" s="20"/>
      <c r="C23" s="20"/>
      <c r="D23" s="20"/>
      <c r="I23" s="20"/>
      <c r="J23" s="20"/>
    </row>
    <row r="24" spans="2:12" x14ac:dyDescent="0.25">
      <c r="J24" s="5"/>
    </row>
    <row r="25" spans="2:12" x14ac:dyDescent="0.25">
      <c r="J25" s="5"/>
    </row>
    <row r="26" spans="2:12" x14ac:dyDescent="0.25">
      <c r="J26" s="5"/>
    </row>
    <row r="27" spans="2:12" x14ac:dyDescent="0.25">
      <c r="J27" s="5"/>
    </row>
    <row r="28" spans="2:12" x14ac:dyDescent="0.25">
      <c r="J28" s="5"/>
    </row>
    <row r="29" spans="2:12" x14ac:dyDescent="0.25">
      <c r="J29" s="5"/>
    </row>
    <row r="30" spans="2:12" x14ac:dyDescent="0.25">
      <c r="J30" s="5"/>
    </row>
    <row r="31" spans="2:12" x14ac:dyDescent="0.25">
      <c r="J31" s="3"/>
    </row>
  </sheetData>
  <sheetProtection algorithmName="SHA-512" hashValue="67QUZlDWZsmXuS7um+A6fq8L8LeeLJCKcxhVmzQy4nMItBq2DAm3rRBnO5hkcZyvLaAE5H3DalIb9BEl/P9Raw==" saltValue="v2vhMqfhFJ9iyesY0z+qcQ==" spinCount="100000" sheet="1" objects="1" scenarios="1" formatColumns="0" formatRows="0" sort="0" autoFilter="0"/>
  <mergeCells count="15">
    <mergeCell ref="A5:A12"/>
    <mergeCell ref="L5:L12"/>
    <mergeCell ref="M5:M12"/>
    <mergeCell ref="R5:R12"/>
    <mergeCell ref="B5:B12"/>
    <mergeCell ref="C5:C12"/>
    <mergeCell ref="D5:D12"/>
    <mergeCell ref="I5:I12"/>
    <mergeCell ref="J5:J12"/>
    <mergeCell ref="K5:K12"/>
    <mergeCell ref="Q13:R13"/>
    <mergeCell ref="S5:S7"/>
    <mergeCell ref="P5:P6"/>
    <mergeCell ref="S8:S11"/>
    <mergeCell ref="P8:P11"/>
  </mergeCells>
  <printOptions gridLines="1"/>
  <pageMargins left="0.25" right="0.25" top="0.75" bottom="0.75" header="0.3" footer="0.3"/>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F27AC-BB84-41F3-9ED1-225A8E3278D2}">
  <sheetPr codeName="Foglio1">
    <pageSetUpPr fitToPage="1"/>
  </sheetPr>
  <dimension ref="A1:R62"/>
  <sheetViews>
    <sheetView zoomScaleNormal="100" workbookViewId="0">
      <selection activeCell="B32" sqref="B32"/>
    </sheetView>
  </sheetViews>
  <sheetFormatPr defaultRowHeight="15" x14ac:dyDescent="0.25"/>
  <cols>
    <col min="1" max="1" width="17.85546875" customWidth="1"/>
    <col min="2" max="2" width="48.140625" customWidth="1"/>
    <col min="3" max="3" width="14" customWidth="1"/>
    <col min="4" max="4" width="22" customWidth="1"/>
    <col min="5" max="5" width="18.28515625" hidden="1" customWidth="1"/>
    <col min="6" max="6" width="9.140625" hidden="1" customWidth="1"/>
    <col min="7" max="7" width="0.140625" hidden="1" customWidth="1"/>
    <col min="8" max="8" width="2.42578125" hidden="1" customWidth="1"/>
    <col min="9" max="9" width="17.140625" customWidth="1"/>
    <col min="10" max="10" width="10.85546875" style="1" customWidth="1"/>
    <col min="11" max="11" width="11.85546875" customWidth="1"/>
    <col min="12" max="12" width="15" customWidth="1"/>
    <col min="13" max="13" width="14" customWidth="1"/>
    <col min="14" max="14" width="33.42578125" customWidth="1"/>
    <col min="15" max="16" width="18.28515625" customWidth="1"/>
    <col min="17" max="17" width="17.7109375" customWidth="1"/>
    <col min="18" max="18" width="15.28515625" customWidth="1"/>
    <col min="21" max="21" width="38.140625" customWidth="1"/>
  </cols>
  <sheetData>
    <row r="1" spans="1:18" x14ac:dyDescent="0.25">
      <c r="J1"/>
    </row>
    <row r="2" spans="1:18" x14ac:dyDescent="0.25">
      <c r="J2"/>
    </row>
    <row r="3" spans="1:18" ht="15.75" thickBot="1" x14ac:dyDescent="0.3">
      <c r="A3" s="31"/>
      <c r="B3" s="31"/>
      <c r="C3" s="31"/>
      <c r="D3" s="31"/>
      <c r="E3" s="31"/>
      <c r="F3" s="31"/>
      <c r="G3" s="31"/>
      <c r="H3" s="31"/>
      <c r="I3" s="31"/>
      <c r="J3" s="31"/>
    </row>
    <row r="4" spans="1:18" ht="80.25" customHeight="1" thickBot="1" x14ac:dyDescent="0.3">
      <c r="A4" s="201" t="s">
        <v>191</v>
      </c>
      <c r="B4" s="131" t="s">
        <v>3</v>
      </c>
      <c r="C4" s="124" t="s">
        <v>11</v>
      </c>
      <c r="D4" s="125" t="s">
        <v>0</v>
      </c>
      <c r="E4" s="126"/>
      <c r="F4" s="127"/>
      <c r="G4" s="127"/>
      <c r="H4" s="127"/>
      <c r="I4" s="128" t="s">
        <v>1</v>
      </c>
      <c r="J4" s="129">
        <v>0.8</v>
      </c>
      <c r="K4" s="129">
        <v>0.2</v>
      </c>
      <c r="L4" s="129" t="s">
        <v>42</v>
      </c>
      <c r="M4" s="129" t="s">
        <v>43</v>
      </c>
      <c r="N4" s="129" t="s">
        <v>43</v>
      </c>
      <c r="O4" s="129" t="s">
        <v>5</v>
      </c>
      <c r="P4" s="129" t="s">
        <v>39</v>
      </c>
      <c r="Q4" s="129" t="s">
        <v>14</v>
      </c>
      <c r="R4" s="129" t="s">
        <v>9</v>
      </c>
    </row>
    <row r="5" spans="1:18" ht="33" customHeight="1" thickBot="1" x14ac:dyDescent="0.3">
      <c r="A5" s="220" t="s">
        <v>223</v>
      </c>
      <c r="B5" s="228" t="s">
        <v>13</v>
      </c>
      <c r="C5" s="235" t="s">
        <v>12</v>
      </c>
      <c r="D5" s="230">
        <v>4621455.03</v>
      </c>
      <c r="E5" s="8"/>
      <c r="F5" s="8"/>
      <c r="G5" s="8"/>
      <c r="H5" s="8"/>
      <c r="I5" s="232">
        <v>89429.96</v>
      </c>
      <c r="J5" s="234">
        <f>I5*J4</f>
        <v>71543.968000000008</v>
      </c>
      <c r="K5" s="232">
        <f>I5*K4</f>
        <v>17885.992000000002</v>
      </c>
      <c r="L5" s="237">
        <v>0.3</v>
      </c>
      <c r="M5" s="237">
        <v>0.24</v>
      </c>
      <c r="N5" s="109" t="s">
        <v>192</v>
      </c>
      <c r="O5" s="109" t="s">
        <v>7</v>
      </c>
      <c r="P5" s="222" t="s">
        <v>194</v>
      </c>
      <c r="Q5" s="15">
        <v>556.17999999999995</v>
      </c>
      <c r="R5" s="225">
        <f>SUM(Q5:Q8)</f>
        <v>2558.4299999999998</v>
      </c>
    </row>
    <row r="6" spans="1:18" ht="49.9" customHeight="1" thickBot="1" x14ac:dyDescent="0.3">
      <c r="A6" s="220"/>
      <c r="B6" s="228"/>
      <c r="C6" s="235"/>
      <c r="D6" s="230"/>
      <c r="E6" s="9"/>
      <c r="F6" s="9"/>
      <c r="G6" s="9"/>
      <c r="H6" s="9"/>
      <c r="I6" s="232"/>
      <c r="J6" s="232"/>
      <c r="K6" s="232"/>
      <c r="L6" s="237"/>
      <c r="M6" s="237"/>
      <c r="N6" s="122" t="s">
        <v>193</v>
      </c>
      <c r="O6" s="123" t="s">
        <v>7</v>
      </c>
      <c r="P6" s="223"/>
      <c r="Q6" s="16">
        <v>556.17999999999995</v>
      </c>
      <c r="R6" s="226"/>
    </row>
    <row r="7" spans="1:18" ht="38.450000000000003" customHeight="1" thickBot="1" x14ac:dyDescent="0.3">
      <c r="A7" s="220"/>
      <c r="B7" s="228"/>
      <c r="C7" s="235"/>
      <c r="D7" s="230"/>
      <c r="E7" s="11"/>
      <c r="F7" s="11"/>
      <c r="G7" s="11"/>
      <c r="H7" s="11"/>
      <c r="I7" s="232"/>
      <c r="J7" s="232"/>
      <c r="K7" s="232"/>
      <c r="L7" s="237"/>
      <c r="M7" s="237"/>
      <c r="N7" s="122" t="s">
        <v>192</v>
      </c>
      <c r="O7" s="123" t="s">
        <v>7</v>
      </c>
      <c r="P7" s="223"/>
      <c r="Q7" s="16">
        <v>556.17999999999995</v>
      </c>
      <c r="R7" s="226"/>
    </row>
    <row r="8" spans="1:18" ht="141" customHeight="1" thickBot="1" x14ac:dyDescent="0.3">
      <c r="A8" s="221"/>
      <c r="B8" s="229"/>
      <c r="C8" s="236"/>
      <c r="D8" s="231"/>
      <c r="E8" s="12"/>
      <c r="F8" s="7"/>
      <c r="G8" s="7"/>
      <c r="H8" s="13"/>
      <c r="I8" s="233"/>
      <c r="J8" s="233"/>
      <c r="K8" s="233"/>
      <c r="L8" s="238"/>
      <c r="M8" s="238"/>
      <c r="N8" s="123" t="s">
        <v>192</v>
      </c>
      <c r="O8" s="123" t="s">
        <v>8</v>
      </c>
      <c r="P8" s="224"/>
      <c r="Q8" s="16">
        <v>889.89</v>
      </c>
      <c r="R8" s="227"/>
    </row>
    <row r="9" spans="1:18" x14ac:dyDescent="0.25">
      <c r="J9" s="5"/>
    </row>
    <row r="10" spans="1:18" x14ac:dyDescent="0.25">
      <c r="J10" s="5"/>
    </row>
    <row r="11" spans="1:18" x14ac:dyDescent="0.25">
      <c r="J11" s="5"/>
    </row>
    <row r="12" spans="1:18" x14ac:dyDescent="0.25">
      <c r="J12" s="5"/>
    </row>
    <row r="13" spans="1:18" x14ac:dyDescent="0.25">
      <c r="J13" s="5"/>
    </row>
    <row r="14" spans="1:18" x14ac:dyDescent="0.25">
      <c r="J14" s="5"/>
    </row>
    <row r="15" spans="1:18" x14ac:dyDescent="0.25">
      <c r="J15" s="5"/>
    </row>
    <row r="16" spans="1:18" x14ac:dyDescent="0.25">
      <c r="J16" s="5"/>
    </row>
    <row r="17" spans="10:10" x14ac:dyDescent="0.25">
      <c r="J17" s="5"/>
    </row>
    <row r="18" spans="10:10" x14ac:dyDescent="0.25">
      <c r="J18" s="5"/>
    </row>
    <row r="19" spans="10:10" x14ac:dyDescent="0.25">
      <c r="J19" s="5"/>
    </row>
    <row r="20" spans="10:10" x14ac:dyDescent="0.25">
      <c r="J20" s="5"/>
    </row>
    <row r="21" spans="10:10" x14ac:dyDescent="0.25">
      <c r="J21" s="5"/>
    </row>
    <row r="22" spans="10:10" x14ac:dyDescent="0.25">
      <c r="J22" s="5"/>
    </row>
    <row r="23" spans="10:10" x14ac:dyDescent="0.25">
      <c r="J23" s="5"/>
    </row>
    <row r="24" spans="10:10" x14ac:dyDescent="0.25">
      <c r="J24" s="5"/>
    </row>
    <row r="25" spans="10:10" x14ac:dyDescent="0.25">
      <c r="J25" s="5"/>
    </row>
    <row r="26" spans="10:10" x14ac:dyDescent="0.25">
      <c r="J26" s="5"/>
    </row>
    <row r="27" spans="10:10" x14ac:dyDescent="0.25">
      <c r="J27" s="5"/>
    </row>
    <row r="28" spans="10:10" x14ac:dyDescent="0.25">
      <c r="J28" s="5"/>
    </row>
    <row r="29" spans="10:10" x14ac:dyDescent="0.25">
      <c r="J29" s="5"/>
    </row>
    <row r="30" spans="10:10" x14ac:dyDescent="0.25">
      <c r="J30" s="5"/>
    </row>
    <row r="31" spans="10:10" x14ac:dyDescent="0.25">
      <c r="J31" s="5"/>
    </row>
    <row r="32" spans="10:10" x14ac:dyDescent="0.25">
      <c r="J32" s="5"/>
    </row>
    <row r="33" spans="10:10" x14ac:dyDescent="0.25">
      <c r="J33" s="5"/>
    </row>
    <row r="34" spans="10:10" x14ac:dyDescent="0.25">
      <c r="J34" s="5"/>
    </row>
    <row r="35" spans="10:10" x14ac:dyDescent="0.25">
      <c r="J35" s="5"/>
    </row>
    <row r="36" spans="10:10" x14ac:dyDescent="0.25">
      <c r="J36" s="5"/>
    </row>
    <row r="37" spans="10:10" x14ac:dyDescent="0.25">
      <c r="J37" s="5"/>
    </row>
    <row r="38" spans="10:10" x14ac:dyDescent="0.25">
      <c r="J38" s="5"/>
    </row>
    <row r="39" spans="10:10" x14ac:dyDescent="0.25">
      <c r="J39" s="5"/>
    </row>
    <row r="40" spans="10:10" x14ac:dyDescent="0.25">
      <c r="J40" s="5"/>
    </row>
    <row r="41" spans="10:10" x14ac:dyDescent="0.25">
      <c r="J41" s="5"/>
    </row>
    <row r="42" spans="10:10" x14ac:dyDescent="0.25">
      <c r="J42" s="5"/>
    </row>
    <row r="43" spans="10:10" x14ac:dyDescent="0.25">
      <c r="J43" s="5"/>
    </row>
    <row r="44" spans="10:10" x14ac:dyDescent="0.25">
      <c r="J44" s="5"/>
    </row>
    <row r="45" spans="10:10" x14ac:dyDescent="0.25">
      <c r="J45" s="5"/>
    </row>
    <row r="46" spans="10:10" x14ac:dyDescent="0.25">
      <c r="J46" s="5"/>
    </row>
    <row r="47" spans="10:10" x14ac:dyDescent="0.25">
      <c r="J47" s="5"/>
    </row>
    <row r="48" spans="10:10" x14ac:dyDescent="0.25">
      <c r="J48" s="5"/>
    </row>
    <row r="49" spans="10:10" x14ac:dyDescent="0.25">
      <c r="J49" s="5"/>
    </row>
    <row r="50" spans="10:10" x14ac:dyDescent="0.25">
      <c r="J50" s="5"/>
    </row>
    <row r="51" spans="10:10" x14ac:dyDescent="0.25">
      <c r="J51" s="5"/>
    </row>
    <row r="52" spans="10:10" x14ac:dyDescent="0.25">
      <c r="J52" s="5"/>
    </row>
    <row r="53" spans="10:10" x14ac:dyDescent="0.25">
      <c r="J53" s="5"/>
    </row>
    <row r="54" spans="10:10" x14ac:dyDescent="0.25">
      <c r="J54" s="5"/>
    </row>
    <row r="55" spans="10:10" x14ac:dyDescent="0.25">
      <c r="J55" s="5"/>
    </row>
    <row r="56" spans="10:10" x14ac:dyDescent="0.25">
      <c r="J56" s="5"/>
    </row>
    <row r="57" spans="10:10" x14ac:dyDescent="0.25">
      <c r="J57" s="5"/>
    </row>
    <row r="58" spans="10:10" x14ac:dyDescent="0.25">
      <c r="J58" s="5"/>
    </row>
    <row r="59" spans="10:10" x14ac:dyDescent="0.25">
      <c r="J59" s="5"/>
    </row>
    <row r="60" spans="10:10" x14ac:dyDescent="0.25">
      <c r="J60" s="5"/>
    </row>
    <row r="61" spans="10:10" x14ac:dyDescent="0.25">
      <c r="J61" s="5"/>
    </row>
    <row r="62" spans="10:10" x14ac:dyDescent="0.25">
      <c r="J62" s="3"/>
    </row>
  </sheetData>
  <sheetProtection algorithmName="SHA-512" hashValue="p8fJf/mxmuf9tL80namIIQCsv3SoYH9fAxDJ6q6a1s3zOqgwpjygV2hZ7DBXU1+V5QAII6xPv49hPyUGgiOLCQ==" saltValue="mbqppOCyXLWQkHlnUa/ZOg==" spinCount="100000" sheet="1" objects="1" scenarios="1" formatColumns="0" formatRows="0" sort="0" autoFilter="0"/>
  <mergeCells count="11">
    <mergeCell ref="A5:A8"/>
    <mergeCell ref="P5:P8"/>
    <mergeCell ref="R5:R8"/>
    <mergeCell ref="B5:B8"/>
    <mergeCell ref="D5:D8"/>
    <mergeCell ref="I5:I8"/>
    <mergeCell ref="J5:J8"/>
    <mergeCell ref="C5:C8"/>
    <mergeCell ref="L5:L8"/>
    <mergeCell ref="M5:M8"/>
    <mergeCell ref="K5:K8"/>
  </mergeCells>
  <printOptions gridLines="1"/>
  <pageMargins left="0.25" right="0.25" top="0.75" bottom="0.75" header="0.3" footer="0.3"/>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42C56-E38C-4C01-8D5D-587DC2F7FC1A}">
  <sheetPr codeName="Foglio2">
    <pageSetUpPr fitToPage="1"/>
  </sheetPr>
  <dimension ref="A1:R32"/>
  <sheetViews>
    <sheetView zoomScale="80" zoomScaleNormal="80" workbookViewId="0">
      <selection activeCell="B18" sqref="B18"/>
    </sheetView>
  </sheetViews>
  <sheetFormatPr defaultRowHeight="15" x14ac:dyDescent="0.25"/>
  <cols>
    <col min="1" max="1" width="17.85546875" customWidth="1"/>
    <col min="2" max="2" width="48.140625" customWidth="1"/>
    <col min="3" max="3" width="17" customWidth="1"/>
    <col min="4" max="4" width="14.85546875" customWidth="1"/>
    <col min="5" max="5" width="18.28515625" hidden="1" customWidth="1"/>
    <col min="6" max="6" width="9.140625" hidden="1" customWidth="1"/>
    <col min="7" max="7" width="0.140625" hidden="1" customWidth="1"/>
    <col min="8" max="8" width="2.42578125" hidden="1" customWidth="1"/>
    <col min="9" max="9" width="17.140625" customWidth="1"/>
    <col min="10" max="10" width="10.85546875" style="1" customWidth="1"/>
    <col min="11" max="11" width="11.85546875" customWidth="1"/>
    <col min="12" max="12" width="14.28515625" customWidth="1"/>
    <col min="13" max="13" width="16.140625" customWidth="1"/>
    <col min="14" max="16" width="18.28515625" customWidth="1"/>
    <col min="17" max="17" width="14.5703125" customWidth="1"/>
    <col min="18" max="18" width="16.85546875" customWidth="1"/>
    <col min="21" max="21" width="38.140625" customWidth="1"/>
  </cols>
  <sheetData>
    <row r="1" spans="1:18" x14ac:dyDescent="0.25">
      <c r="J1"/>
    </row>
    <row r="2" spans="1:18" x14ac:dyDescent="0.25">
      <c r="J2"/>
    </row>
    <row r="3" spans="1:18" ht="15.75" thickBot="1" x14ac:dyDescent="0.3">
      <c r="A3" s="239"/>
      <c r="B3" s="239"/>
      <c r="C3" s="239"/>
      <c r="D3" s="239"/>
      <c r="E3" s="239"/>
      <c r="F3" s="239"/>
      <c r="G3" s="239"/>
      <c r="H3" s="239"/>
      <c r="I3" s="239"/>
      <c r="J3" s="239"/>
      <c r="K3" s="239"/>
      <c r="L3" s="239"/>
      <c r="M3" s="239"/>
      <c r="N3" s="239"/>
      <c r="O3" s="239"/>
      <c r="P3" s="239"/>
      <c r="Q3" s="239"/>
      <c r="R3" s="239"/>
    </row>
    <row r="4" spans="1:18" ht="80.25" customHeight="1" thickBot="1" x14ac:dyDescent="0.3">
      <c r="A4" s="201" t="s">
        <v>191</v>
      </c>
      <c r="B4" s="132" t="s">
        <v>17</v>
      </c>
      <c r="C4" s="133" t="s">
        <v>11</v>
      </c>
      <c r="D4" s="134" t="s">
        <v>0</v>
      </c>
      <c r="E4" s="135"/>
      <c r="F4" s="136"/>
      <c r="G4" s="136"/>
      <c r="H4" s="136"/>
      <c r="I4" s="137" t="s">
        <v>1</v>
      </c>
      <c r="J4" s="130">
        <v>0.8</v>
      </c>
      <c r="K4" s="130">
        <v>0.2</v>
      </c>
      <c r="L4" s="129" t="s">
        <v>42</v>
      </c>
      <c r="M4" s="129" t="s">
        <v>43</v>
      </c>
      <c r="N4" s="130" t="s">
        <v>4</v>
      </c>
      <c r="O4" s="130" t="s">
        <v>5</v>
      </c>
      <c r="P4" s="130" t="s">
        <v>6</v>
      </c>
      <c r="Q4" s="130" t="s">
        <v>2</v>
      </c>
      <c r="R4" s="130" t="s">
        <v>9</v>
      </c>
    </row>
    <row r="5" spans="1:18" ht="55.5" customHeight="1" thickBot="1" x14ac:dyDescent="0.3">
      <c r="A5" s="220" t="s">
        <v>224</v>
      </c>
      <c r="B5" s="242" t="s">
        <v>15</v>
      </c>
      <c r="C5" s="245" t="s">
        <v>12</v>
      </c>
      <c r="D5" s="246">
        <v>4196220</v>
      </c>
      <c r="E5" s="34">
        <v>4196220</v>
      </c>
      <c r="F5" s="34">
        <v>4196220</v>
      </c>
      <c r="G5" s="34">
        <v>4196220</v>
      </c>
      <c r="H5" s="34">
        <v>4196220</v>
      </c>
      <c r="I5" s="249">
        <v>77281.960000000006</v>
      </c>
      <c r="J5" s="246">
        <v>61826</v>
      </c>
      <c r="K5" s="249">
        <v>12365</v>
      </c>
      <c r="L5" s="249" t="s">
        <v>45</v>
      </c>
      <c r="M5" s="249" t="s">
        <v>46</v>
      </c>
      <c r="N5" s="14" t="s">
        <v>193</v>
      </c>
      <c r="O5" s="44" t="s">
        <v>7</v>
      </c>
      <c r="P5" s="17" t="s">
        <v>56</v>
      </c>
      <c r="Q5" s="45">
        <v>1854.78</v>
      </c>
      <c r="R5" s="240">
        <v>4544.45</v>
      </c>
    </row>
    <row r="6" spans="1:18" ht="57.75" customHeight="1" thickBot="1" x14ac:dyDescent="0.3">
      <c r="A6" s="220"/>
      <c r="B6" s="243"/>
      <c r="C6" s="235"/>
      <c r="D6" s="247"/>
      <c r="E6" s="11"/>
      <c r="F6" s="11"/>
      <c r="G6" s="11"/>
      <c r="H6" s="11"/>
      <c r="I6" s="250"/>
      <c r="J6" s="247"/>
      <c r="K6" s="250"/>
      <c r="L6" s="250"/>
      <c r="M6" s="250"/>
      <c r="N6" s="14" t="s">
        <v>193</v>
      </c>
      <c r="O6" s="44" t="s">
        <v>8</v>
      </c>
      <c r="P6" s="17" t="s">
        <v>57</v>
      </c>
      <c r="Q6" s="45">
        <v>2967.65</v>
      </c>
      <c r="R6" s="225"/>
    </row>
    <row r="7" spans="1:18" ht="31.9" customHeight="1" thickBot="1" x14ac:dyDescent="0.3">
      <c r="A7" s="221"/>
      <c r="B7" s="244"/>
      <c r="C7" s="236"/>
      <c r="D7" s="248"/>
      <c r="E7" s="25"/>
      <c r="F7" s="25"/>
      <c r="G7" s="25"/>
      <c r="H7" s="25"/>
      <c r="I7" s="251"/>
      <c r="J7" s="248"/>
      <c r="K7" s="251"/>
      <c r="L7" s="251"/>
      <c r="M7" s="251"/>
      <c r="N7" s="32" t="s">
        <v>193</v>
      </c>
      <c r="O7" s="33" t="s">
        <v>8</v>
      </c>
      <c r="P7" s="43" t="s">
        <v>58</v>
      </c>
      <c r="Q7" s="42">
        <v>1483.82</v>
      </c>
      <c r="R7" s="241"/>
    </row>
    <row r="8" spans="1:18" ht="33.6" customHeight="1" thickBot="1" x14ac:dyDescent="0.3">
      <c r="B8" t="s">
        <v>16</v>
      </c>
      <c r="J8" s="5"/>
      <c r="Q8" s="56">
        <f>SUM(Q5:Q7)</f>
        <v>6306.25</v>
      </c>
    </row>
    <row r="9" spans="1:18" x14ac:dyDescent="0.25">
      <c r="C9" s="20"/>
      <c r="J9" s="5"/>
      <c r="L9" s="22"/>
      <c r="N9" s="22"/>
      <c r="O9" s="22"/>
      <c r="P9" s="22"/>
    </row>
    <row r="10" spans="1:18" x14ac:dyDescent="0.25">
      <c r="J10" s="5"/>
    </row>
    <row r="11" spans="1:18" x14ac:dyDescent="0.25">
      <c r="J11" s="5"/>
      <c r="L11" s="20"/>
    </row>
    <row r="12" spans="1:18" x14ac:dyDescent="0.25">
      <c r="J12" s="5"/>
    </row>
    <row r="13" spans="1:18" x14ac:dyDescent="0.25">
      <c r="J13" s="5"/>
    </row>
    <row r="14" spans="1:18" x14ac:dyDescent="0.25">
      <c r="J14" s="5"/>
    </row>
    <row r="15" spans="1:18" x14ac:dyDescent="0.25">
      <c r="J15" s="5"/>
    </row>
    <row r="16" spans="1:18" x14ac:dyDescent="0.25">
      <c r="J16" s="5"/>
    </row>
    <row r="17" spans="10:10" x14ac:dyDescent="0.25">
      <c r="J17" s="5"/>
    </row>
    <row r="18" spans="10:10" x14ac:dyDescent="0.25">
      <c r="J18" s="5"/>
    </row>
    <row r="19" spans="10:10" x14ac:dyDescent="0.25">
      <c r="J19" s="5"/>
    </row>
    <row r="20" spans="10:10" x14ac:dyDescent="0.25">
      <c r="J20" s="5"/>
    </row>
    <row r="21" spans="10:10" x14ac:dyDescent="0.25">
      <c r="J21" s="5"/>
    </row>
    <row r="22" spans="10:10" x14ac:dyDescent="0.25">
      <c r="J22" s="5"/>
    </row>
    <row r="23" spans="10:10" x14ac:dyDescent="0.25">
      <c r="J23" s="5"/>
    </row>
    <row r="24" spans="10:10" x14ac:dyDescent="0.25">
      <c r="J24" s="5"/>
    </row>
    <row r="25" spans="10:10" x14ac:dyDescent="0.25">
      <c r="J25" s="5"/>
    </row>
    <row r="26" spans="10:10" x14ac:dyDescent="0.25">
      <c r="J26" s="5"/>
    </row>
    <row r="27" spans="10:10" x14ac:dyDescent="0.25">
      <c r="J27" s="5"/>
    </row>
    <row r="28" spans="10:10" x14ac:dyDescent="0.25">
      <c r="J28" s="5"/>
    </row>
    <row r="29" spans="10:10" x14ac:dyDescent="0.25">
      <c r="J29" s="5"/>
    </row>
    <row r="30" spans="10:10" x14ac:dyDescent="0.25">
      <c r="J30" s="5"/>
    </row>
    <row r="31" spans="10:10" x14ac:dyDescent="0.25">
      <c r="J31" s="5"/>
    </row>
    <row r="32" spans="10:10" x14ac:dyDescent="0.25">
      <c r="J32" s="3"/>
    </row>
  </sheetData>
  <sheetProtection algorithmName="SHA-512" hashValue="vOGp7IOUbLuNSlXK3V/68EYbC3p2z9abqRgjGY6skIx5cpgCSemjHlXtkxNpl5C4GzyGIzulkgpzK4WUJJZk5w==" saltValue="A6n0Sihuv14mft34PxeSEg==" spinCount="100000" sheet="1" objects="1" scenarios="1" formatColumns="0" formatRows="0" sort="0" autoFilter="0"/>
  <mergeCells count="11">
    <mergeCell ref="A3:R3"/>
    <mergeCell ref="R5:R7"/>
    <mergeCell ref="B5:B7"/>
    <mergeCell ref="C5:C7"/>
    <mergeCell ref="D5:D7"/>
    <mergeCell ref="I5:I7"/>
    <mergeCell ref="J5:J7"/>
    <mergeCell ref="K5:K7"/>
    <mergeCell ref="L5:L7"/>
    <mergeCell ref="M5:M7"/>
    <mergeCell ref="A5:A7"/>
  </mergeCells>
  <printOptions gridLines="1"/>
  <pageMargins left="0.25" right="0.25"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93F8D-58CE-45AB-B450-DF9E3C46A4C6}">
  <sheetPr codeName="Foglio3">
    <pageSetUpPr fitToPage="1"/>
  </sheetPr>
  <dimension ref="A1:S127"/>
  <sheetViews>
    <sheetView zoomScale="80" zoomScaleNormal="80" workbookViewId="0">
      <selection activeCell="D2" sqref="D2"/>
    </sheetView>
  </sheetViews>
  <sheetFormatPr defaultRowHeight="15" x14ac:dyDescent="0.25"/>
  <cols>
    <col min="1" max="1" width="17.85546875" customWidth="1"/>
    <col min="2" max="2" width="48.140625" customWidth="1"/>
    <col min="3" max="3" width="24.7109375" customWidth="1"/>
    <col min="4" max="4" width="14.85546875" customWidth="1"/>
    <col min="5" max="5" width="18.28515625" hidden="1" customWidth="1"/>
    <col min="6" max="6" width="9.140625" hidden="1" customWidth="1"/>
    <col min="7" max="7" width="0.140625" hidden="1" customWidth="1"/>
    <col min="8" max="8" width="2.42578125" hidden="1" customWidth="1"/>
    <col min="9" max="9" width="17.140625" customWidth="1"/>
    <col min="10" max="10" width="10.85546875" style="1" customWidth="1"/>
    <col min="11" max="11" width="11.85546875" customWidth="1"/>
    <col min="12" max="12" width="8.5703125" customWidth="1"/>
    <col min="13" max="13" width="8.7109375" customWidth="1"/>
    <col min="14" max="14" width="18.28515625" style="117" customWidth="1"/>
    <col min="15" max="15" width="18.28515625" style="142" customWidth="1"/>
    <col min="16" max="16" width="11.7109375" customWidth="1"/>
    <col min="17" max="17" width="14.5703125" style="117" customWidth="1"/>
    <col min="18" max="18" width="19.42578125" customWidth="1"/>
    <col min="19" max="19" width="59.7109375" customWidth="1"/>
  </cols>
  <sheetData>
    <row r="1" spans="1:19" x14ac:dyDescent="0.25">
      <c r="J1"/>
    </row>
    <row r="2" spans="1:19" x14ac:dyDescent="0.25">
      <c r="J2"/>
    </row>
    <row r="3" spans="1:19" ht="15.75" thickBot="1" x14ac:dyDescent="0.3">
      <c r="A3" s="31"/>
      <c r="B3" s="31"/>
      <c r="C3" s="31"/>
      <c r="D3" s="31"/>
      <c r="E3" s="31"/>
      <c r="F3" s="31"/>
      <c r="G3" s="31"/>
      <c r="H3" s="31"/>
      <c r="I3" s="31"/>
      <c r="J3" s="31"/>
    </row>
    <row r="4" spans="1:19" ht="80.25" customHeight="1" thickBot="1" x14ac:dyDescent="0.3">
      <c r="A4" s="201" t="s">
        <v>191</v>
      </c>
      <c r="B4" s="124" t="s">
        <v>3</v>
      </c>
      <c r="C4" s="124" t="s">
        <v>11</v>
      </c>
      <c r="D4" s="125" t="s">
        <v>0</v>
      </c>
      <c r="E4" s="126"/>
      <c r="F4" s="127"/>
      <c r="G4" s="127"/>
      <c r="H4" s="127"/>
      <c r="I4" s="128" t="s">
        <v>1</v>
      </c>
      <c r="J4" s="129">
        <v>0.8</v>
      </c>
      <c r="K4" s="150">
        <v>0.2</v>
      </c>
      <c r="L4" s="129" t="s">
        <v>42</v>
      </c>
      <c r="M4" s="151" t="s">
        <v>43</v>
      </c>
      <c r="N4" s="129" t="s">
        <v>4</v>
      </c>
      <c r="O4" s="129" t="s">
        <v>5</v>
      </c>
      <c r="P4" s="129" t="s">
        <v>6</v>
      </c>
      <c r="Q4" s="129" t="s">
        <v>2</v>
      </c>
      <c r="R4" s="129" t="s">
        <v>9</v>
      </c>
      <c r="S4" s="129" t="s">
        <v>83</v>
      </c>
    </row>
    <row r="5" spans="1:19" ht="77.25" customHeight="1" thickBot="1" x14ac:dyDescent="0.3">
      <c r="A5" s="220" t="s">
        <v>225</v>
      </c>
      <c r="B5" s="258" t="s">
        <v>156</v>
      </c>
      <c r="C5" s="258" t="s">
        <v>12</v>
      </c>
      <c r="D5" s="262">
        <v>12944927.609999999</v>
      </c>
      <c r="E5" s="149"/>
      <c r="F5" s="149"/>
      <c r="G5" s="149"/>
      <c r="H5" s="149"/>
      <c r="I5" s="262">
        <v>226813.77</v>
      </c>
      <c r="J5" s="258">
        <v>181451.02</v>
      </c>
      <c r="K5" s="259">
        <v>45362.75</v>
      </c>
      <c r="L5" s="264">
        <v>0.3</v>
      </c>
      <c r="M5" s="264">
        <v>0.24</v>
      </c>
      <c r="N5" s="123" t="s">
        <v>192</v>
      </c>
      <c r="O5" s="143" t="s">
        <v>7</v>
      </c>
      <c r="P5" s="257">
        <v>0.03</v>
      </c>
      <c r="Q5" s="21">
        <v>326.61</v>
      </c>
      <c r="R5" s="265">
        <f>SUM(Q5:Q9)</f>
        <v>1633.0500000000002</v>
      </c>
      <c r="S5" s="263" t="s">
        <v>47</v>
      </c>
    </row>
    <row r="6" spans="1:19" ht="26.45" customHeight="1" thickBot="1" x14ac:dyDescent="0.3">
      <c r="A6" s="220"/>
      <c r="B6" s="258"/>
      <c r="C6" s="258"/>
      <c r="D6" s="262"/>
      <c r="E6" s="148"/>
      <c r="F6" s="148"/>
      <c r="G6" s="148"/>
      <c r="H6" s="148"/>
      <c r="I6" s="262"/>
      <c r="J6" s="258"/>
      <c r="K6" s="259"/>
      <c r="L6" s="264"/>
      <c r="M6" s="264"/>
      <c r="N6" s="143" t="s">
        <v>192</v>
      </c>
      <c r="O6" s="143" t="s">
        <v>7</v>
      </c>
      <c r="P6" s="257"/>
      <c r="Q6" s="21">
        <v>326.61</v>
      </c>
      <c r="R6" s="265"/>
      <c r="S6" s="263"/>
    </row>
    <row r="7" spans="1:19" ht="25.9" customHeight="1" thickBot="1" x14ac:dyDescent="0.3">
      <c r="A7" s="220"/>
      <c r="B7" s="258"/>
      <c r="C7" s="258"/>
      <c r="D7" s="262"/>
      <c r="E7" s="148"/>
      <c r="F7" s="148"/>
      <c r="G7" s="148"/>
      <c r="H7" s="148"/>
      <c r="I7" s="262"/>
      <c r="J7" s="258"/>
      <c r="K7" s="259"/>
      <c r="L7" s="264"/>
      <c r="M7" s="264"/>
      <c r="N7" s="143" t="s">
        <v>195</v>
      </c>
      <c r="O7" s="143" t="s">
        <v>7</v>
      </c>
      <c r="P7" s="257"/>
      <c r="Q7" s="21">
        <v>326.61</v>
      </c>
      <c r="R7" s="265"/>
      <c r="S7" s="263"/>
    </row>
    <row r="8" spans="1:19" ht="22.9" customHeight="1" thickBot="1" x14ac:dyDescent="0.3">
      <c r="A8" s="220"/>
      <c r="B8" s="258"/>
      <c r="C8" s="258"/>
      <c r="D8" s="262"/>
      <c r="E8" s="147"/>
      <c r="F8" s="147"/>
      <c r="G8" s="147"/>
      <c r="H8" s="147"/>
      <c r="I8" s="262"/>
      <c r="J8" s="258"/>
      <c r="K8" s="259"/>
      <c r="L8" s="264"/>
      <c r="M8" s="264"/>
      <c r="N8" s="123" t="s">
        <v>196</v>
      </c>
      <c r="O8" s="143" t="s">
        <v>7</v>
      </c>
      <c r="P8" s="257"/>
      <c r="Q8" s="21">
        <v>326.61</v>
      </c>
      <c r="R8" s="265"/>
      <c r="S8" s="263"/>
    </row>
    <row r="9" spans="1:19" ht="25.9" customHeight="1" thickBot="1" x14ac:dyDescent="0.3">
      <c r="A9" s="220"/>
      <c r="B9" s="258"/>
      <c r="C9" s="258"/>
      <c r="D9" s="262"/>
      <c r="E9" s="147"/>
      <c r="F9" s="147"/>
      <c r="G9" s="147"/>
      <c r="H9" s="147"/>
      <c r="I9" s="262"/>
      <c r="J9" s="258"/>
      <c r="K9" s="259"/>
      <c r="L9" s="264"/>
      <c r="M9" s="264"/>
      <c r="N9" s="123" t="s">
        <v>192</v>
      </c>
      <c r="O9" s="143" t="s">
        <v>7</v>
      </c>
      <c r="P9" s="257"/>
      <c r="Q9" s="21">
        <v>326.61</v>
      </c>
      <c r="R9" s="265"/>
      <c r="S9" s="263"/>
    </row>
    <row r="10" spans="1:19" ht="26.45" customHeight="1" thickBot="1" x14ac:dyDescent="0.3">
      <c r="A10" s="220"/>
      <c r="B10" s="258"/>
      <c r="C10" s="258"/>
      <c r="D10" s="262"/>
      <c r="E10" s="149"/>
      <c r="F10" s="149"/>
      <c r="G10" s="149"/>
      <c r="H10" s="149"/>
      <c r="I10" s="262"/>
      <c r="J10" s="258"/>
      <c r="K10" s="259"/>
      <c r="L10" s="264"/>
      <c r="M10" s="264"/>
      <c r="N10" s="123" t="s">
        <v>192</v>
      </c>
      <c r="O10" s="143" t="s">
        <v>7</v>
      </c>
      <c r="P10" s="257">
        <v>0.3</v>
      </c>
      <c r="Q10" s="21">
        <v>5443.53</v>
      </c>
      <c r="R10" s="265">
        <f>SUM(Q10:Q12)</f>
        <v>16330.59</v>
      </c>
      <c r="S10" s="263" t="s">
        <v>48</v>
      </c>
    </row>
    <row r="11" spans="1:19" ht="25.9" customHeight="1" thickBot="1" x14ac:dyDescent="0.3">
      <c r="A11" s="220"/>
      <c r="B11" s="258"/>
      <c r="C11" s="258"/>
      <c r="D11" s="262"/>
      <c r="E11" s="147"/>
      <c r="F11" s="147"/>
      <c r="G11" s="147"/>
      <c r="H11" s="147"/>
      <c r="I11" s="262"/>
      <c r="J11" s="258"/>
      <c r="K11" s="259"/>
      <c r="L11" s="264"/>
      <c r="M11" s="264"/>
      <c r="N11" s="123" t="s">
        <v>192</v>
      </c>
      <c r="O11" s="143" t="s">
        <v>7</v>
      </c>
      <c r="P11" s="257"/>
      <c r="Q11" s="21">
        <v>5443.53</v>
      </c>
      <c r="R11" s="265"/>
      <c r="S11" s="263"/>
    </row>
    <row r="12" spans="1:19" ht="26.45" customHeight="1" thickBot="1" x14ac:dyDescent="0.3">
      <c r="A12" s="220"/>
      <c r="B12" s="258"/>
      <c r="C12" s="258"/>
      <c r="D12" s="262"/>
      <c r="E12" s="149"/>
      <c r="F12" s="149"/>
      <c r="G12" s="149"/>
      <c r="H12" s="149"/>
      <c r="I12" s="262"/>
      <c r="J12" s="258"/>
      <c r="K12" s="259"/>
      <c r="L12" s="264"/>
      <c r="M12" s="264"/>
      <c r="N12" s="123" t="s">
        <v>192</v>
      </c>
      <c r="O12" s="143" t="s">
        <v>7</v>
      </c>
      <c r="P12" s="257"/>
      <c r="Q12" s="21">
        <v>5443.53</v>
      </c>
      <c r="R12" s="265"/>
      <c r="S12" s="263"/>
    </row>
    <row r="13" spans="1:19" ht="37.9" customHeight="1" thickBot="1" x14ac:dyDescent="0.3">
      <c r="A13" s="220"/>
      <c r="B13" s="258"/>
      <c r="C13" s="258"/>
      <c r="D13" s="262"/>
      <c r="E13" s="149"/>
      <c r="F13" s="149"/>
      <c r="G13" s="149"/>
      <c r="H13" s="149"/>
      <c r="I13" s="262"/>
      <c r="J13" s="258"/>
      <c r="K13" s="259"/>
      <c r="L13" s="264"/>
      <c r="M13" s="264"/>
      <c r="N13" s="123" t="s">
        <v>192</v>
      </c>
      <c r="O13" s="143" t="s">
        <v>7</v>
      </c>
      <c r="P13" s="105" t="s">
        <v>143</v>
      </c>
      <c r="Q13" s="106">
        <v>3991.92</v>
      </c>
      <c r="R13" s="140">
        <v>3991.92</v>
      </c>
      <c r="S13" s="141" t="s">
        <v>142</v>
      </c>
    </row>
    <row r="14" spans="1:19" ht="30.6" customHeight="1" thickBot="1" x14ac:dyDescent="0.3">
      <c r="A14" s="220"/>
      <c r="B14" s="258"/>
      <c r="C14" s="258"/>
      <c r="D14" s="262"/>
      <c r="E14" s="149"/>
      <c r="F14" s="149"/>
      <c r="G14" s="149"/>
      <c r="H14" s="149"/>
      <c r="I14" s="262"/>
      <c r="J14" s="258"/>
      <c r="K14" s="259"/>
      <c r="L14" s="264"/>
      <c r="M14" s="264"/>
      <c r="N14" s="110" t="s">
        <v>192</v>
      </c>
      <c r="O14" s="114" t="s">
        <v>40</v>
      </c>
      <c r="P14" s="138">
        <v>0.24</v>
      </c>
      <c r="Q14" s="139">
        <v>2612.89</v>
      </c>
      <c r="R14" s="225">
        <f>SUM(Q14:Q22)</f>
        <v>26128.950000000004</v>
      </c>
      <c r="S14" s="78"/>
    </row>
    <row r="15" spans="1:19" ht="30" customHeight="1" thickBot="1" x14ac:dyDescent="0.3">
      <c r="A15" s="220"/>
      <c r="B15" s="258"/>
      <c r="C15" s="258"/>
      <c r="D15" s="262"/>
      <c r="E15" s="149"/>
      <c r="F15" s="149"/>
      <c r="G15" s="149"/>
      <c r="H15" s="149"/>
      <c r="I15" s="262"/>
      <c r="J15" s="258"/>
      <c r="K15" s="259"/>
      <c r="L15" s="264"/>
      <c r="M15" s="264"/>
      <c r="N15" s="123" t="s">
        <v>192</v>
      </c>
      <c r="O15" s="144" t="s">
        <v>40</v>
      </c>
      <c r="P15" s="39">
        <v>0.24</v>
      </c>
      <c r="Q15" s="40">
        <v>3732.7</v>
      </c>
      <c r="R15" s="225"/>
      <c r="S15" s="78"/>
    </row>
    <row r="16" spans="1:19" ht="28.9" customHeight="1" thickBot="1" x14ac:dyDescent="0.3">
      <c r="A16" s="220"/>
      <c r="B16" s="258"/>
      <c r="C16" s="258"/>
      <c r="D16" s="262"/>
      <c r="E16" s="149"/>
      <c r="F16" s="149"/>
      <c r="G16" s="149"/>
      <c r="H16" s="149"/>
      <c r="I16" s="262"/>
      <c r="J16" s="258"/>
      <c r="K16" s="259"/>
      <c r="L16" s="264"/>
      <c r="M16" s="264"/>
      <c r="N16" s="123" t="s">
        <v>192</v>
      </c>
      <c r="O16" s="144" t="s">
        <v>40</v>
      </c>
      <c r="P16" s="39">
        <v>0.24</v>
      </c>
      <c r="Q16" s="40">
        <v>746.59</v>
      </c>
      <c r="R16" s="225"/>
      <c r="S16" s="78"/>
    </row>
    <row r="17" spans="1:19" ht="27.6" customHeight="1" thickBot="1" x14ac:dyDescent="0.3">
      <c r="A17" s="220"/>
      <c r="B17" s="258"/>
      <c r="C17" s="258"/>
      <c r="D17" s="262"/>
      <c r="E17" s="149"/>
      <c r="F17" s="149"/>
      <c r="G17" s="149"/>
      <c r="H17" s="149"/>
      <c r="I17" s="262"/>
      <c r="J17" s="258"/>
      <c r="K17" s="259"/>
      <c r="L17" s="264"/>
      <c r="M17" s="264"/>
      <c r="N17" s="144" t="s">
        <v>197</v>
      </c>
      <c r="O17" s="144" t="s">
        <v>40</v>
      </c>
      <c r="P17" s="39">
        <v>0.24</v>
      </c>
      <c r="Q17" s="40">
        <v>3732.7</v>
      </c>
      <c r="R17" s="225"/>
      <c r="S17" s="78"/>
    </row>
    <row r="18" spans="1:19" ht="28.9" customHeight="1" thickBot="1" x14ac:dyDescent="0.3">
      <c r="A18" s="220"/>
      <c r="B18" s="258"/>
      <c r="C18" s="258"/>
      <c r="D18" s="262"/>
      <c r="E18" s="149"/>
      <c r="F18" s="149"/>
      <c r="G18" s="149"/>
      <c r="H18" s="149"/>
      <c r="I18" s="262"/>
      <c r="J18" s="258"/>
      <c r="K18" s="259"/>
      <c r="L18" s="264"/>
      <c r="M18" s="264"/>
      <c r="N18" s="144" t="s">
        <v>198</v>
      </c>
      <c r="O18" s="144" t="s">
        <v>40</v>
      </c>
      <c r="P18" s="39">
        <v>0.24</v>
      </c>
      <c r="Q18" s="40">
        <v>2986.16</v>
      </c>
      <c r="R18" s="225"/>
      <c r="S18" s="78"/>
    </row>
    <row r="19" spans="1:19" ht="28.15" customHeight="1" thickBot="1" x14ac:dyDescent="0.3">
      <c r="A19" s="220"/>
      <c r="B19" s="258"/>
      <c r="C19" s="258"/>
      <c r="D19" s="262"/>
      <c r="E19" s="149"/>
      <c r="F19" s="149"/>
      <c r="G19" s="149"/>
      <c r="H19" s="149"/>
      <c r="I19" s="262"/>
      <c r="J19" s="258"/>
      <c r="K19" s="259"/>
      <c r="L19" s="264"/>
      <c r="M19" s="264"/>
      <c r="N19" s="144" t="s">
        <v>199</v>
      </c>
      <c r="O19" s="144" t="s">
        <v>40</v>
      </c>
      <c r="P19" s="39">
        <v>0.24</v>
      </c>
      <c r="Q19" s="40">
        <v>3732.7</v>
      </c>
      <c r="R19" s="225"/>
      <c r="S19" s="78"/>
    </row>
    <row r="20" spans="1:19" ht="32.450000000000003" customHeight="1" thickBot="1" x14ac:dyDescent="0.3">
      <c r="A20" s="220"/>
      <c r="B20" s="258"/>
      <c r="C20" s="258"/>
      <c r="D20" s="262"/>
      <c r="E20" s="149"/>
      <c r="F20" s="149"/>
      <c r="G20" s="149"/>
      <c r="H20" s="149"/>
      <c r="I20" s="262"/>
      <c r="J20" s="258"/>
      <c r="K20" s="259"/>
      <c r="L20" s="264"/>
      <c r="M20" s="264"/>
      <c r="N20" s="123" t="s">
        <v>192</v>
      </c>
      <c r="O20" s="144" t="s">
        <v>40</v>
      </c>
      <c r="P20" s="39">
        <v>0.24</v>
      </c>
      <c r="Q20" s="40">
        <v>1119.81</v>
      </c>
      <c r="R20" s="225"/>
      <c r="S20" s="78"/>
    </row>
    <row r="21" spans="1:19" ht="30.6" customHeight="1" thickBot="1" x14ac:dyDescent="0.3">
      <c r="A21" s="220"/>
      <c r="B21" s="258"/>
      <c r="C21" s="258"/>
      <c r="D21" s="262"/>
      <c r="E21" s="149"/>
      <c r="F21" s="149"/>
      <c r="G21" s="149"/>
      <c r="H21" s="149"/>
      <c r="I21" s="262"/>
      <c r="J21" s="258"/>
      <c r="K21" s="259"/>
      <c r="L21" s="264"/>
      <c r="M21" s="264"/>
      <c r="N21" s="123" t="s">
        <v>192</v>
      </c>
      <c r="O21" s="144" t="s">
        <v>40</v>
      </c>
      <c r="P21" s="39">
        <v>0.24</v>
      </c>
      <c r="Q21" s="40">
        <v>3732.7</v>
      </c>
      <c r="R21" s="225"/>
      <c r="S21" s="118" t="s">
        <v>157</v>
      </c>
    </row>
    <row r="22" spans="1:19" ht="36.6" customHeight="1" thickBot="1" x14ac:dyDescent="0.3">
      <c r="A22" s="220"/>
      <c r="B22" s="258"/>
      <c r="C22" s="258"/>
      <c r="D22" s="262"/>
      <c r="E22" s="149"/>
      <c r="F22" s="149"/>
      <c r="G22" s="149"/>
      <c r="H22" s="149"/>
      <c r="I22" s="262"/>
      <c r="J22" s="258"/>
      <c r="K22" s="259"/>
      <c r="L22" s="264"/>
      <c r="M22" s="264"/>
      <c r="N22" s="123" t="s">
        <v>192</v>
      </c>
      <c r="O22" s="144" t="s">
        <v>40</v>
      </c>
      <c r="P22" s="39">
        <v>0.24</v>
      </c>
      <c r="Q22" s="40">
        <v>3732.7</v>
      </c>
      <c r="R22" s="241"/>
      <c r="S22" s="119">
        <f>SUM(R5:R22)</f>
        <v>48084.51</v>
      </c>
    </row>
    <row r="23" spans="1:19" ht="45.75" customHeight="1" thickBot="1" x14ac:dyDescent="0.3">
      <c r="A23" s="220"/>
      <c r="B23" s="260" t="s">
        <v>18</v>
      </c>
      <c r="C23" s="261" t="s">
        <v>12</v>
      </c>
      <c r="D23" s="262">
        <v>16259383.439999999</v>
      </c>
      <c r="E23" s="147"/>
      <c r="F23" s="147"/>
      <c r="G23" s="147"/>
      <c r="H23" s="147"/>
      <c r="I23" s="262">
        <v>283159.52</v>
      </c>
      <c r="J23" s="258">
        <v>226527.61</v>
      </c>
      <c r="K23" s="258">
        <v>56631.9</v>
      </c>
      <c r="L23" s="258"/>
      <c r="M23" s="258"/>
      <c r="N23" s="123" t="s">
        <v>192</v>
      </c>
      <c r="O23" s="143" t="s">
        <v>7</v>
      </c>
      <c r="P23" s="254">
        <v>0.03</v>
      </c>
      <c r="Q23" s="21">
        <v>407.75</v>
      </c>
      <c r="R23" s="240">
        <f>SUM(Q23:Q27)</f>
        <v>2038.75</v>
      </c>
      <c r="S23" s="245" t="s">
        <v>144</v>
      </c>
    </row>
    <row r="24" spans="1:19" ht="27" customHeight="1" thickBot="1" x14ac:dyDescent="0.3">
      <c r="A24" s="220"/>
      <c r="B24" s="261"/>
      <c r="C24" s="261"/>
      <c r="D24" s="262"/>
      <c r="E24" s="149"/>
      <c r="F24" s="149"/>
      <c r="G24" s="149"/>
      <c r="H24" s="149"/>
      <c r="I24" s="262"/>
      <c r="J24" s="258"/>
      <c r="K24" s="258"/>
      <c r="L24" s="258"/>
      <c r="M24" s="258"/>
      <c r="N24" s="123" t="s">
        <v>192</v>
      </c>
      <c r="O24" s="143" t="s">
        <v>7</v>
      </c>
      <c r="P24" s="255"/>
      <c r="Q24" s="21">
        <v>407.75</v>
      </c>
      <c r="R24" s="225"/>
      <c r="S24" s="235"/>
    </row>
    <row r="25" spans="1:19" ht="33" customHeight="1" thickBot="1" x14ac:dyDescent="0.3">
      <c r="A25" s="220"/>
      <c r="B25" s="261"/>
      <c r="C25" s="261"/>
      <c r="D25" s="262"/>
      <c r="E25" s="149"/>
      <c r="F25" s="149"/>
      <c r="G25" s="149"/>
      <c r="H25" s="149"/>
      <c r="I25" s="262"/>
      <c r="J25" s="258"/>
      <c r="K25" s="258"/>
      <c r="L25" s="258"/>
      <c r="M25" s="258"/>
      <c r="N25" s="123" t="s">
        <v>192</v>
      </c>
      <c r="O25" s="143" t="s">
        <v>7</v>
      </c>
      <c r="P25" s="255"/>
      <c r="Q25" s="21">
        <v>407.75</v>
      </c>
      <c r="R25" s="225"/>
      <c r="S25" s="235"/>
    </row>
    <row r="26" spans="1:19" ht="29.45" customHeight="1" thickBot="1" x14ac:dyDescent="0.3">
      <c r="A26" s="220"/>
      <c r="B26" s="261"/>
      <c r="C26" s="261"/>
      <c r="D26" s="262"/>
      <c r="E26" s="149"/>
      <c r="F26" s="149"/>
      <c r="G26" s="149"/>
      <c r="H26" s="149"/>
      <c r="I26" s="262"/>
      <c r="J26" s="258"/>
      <c r="K26" s="258"/>
      <c r="L26" s="258"/>
      <c r="M26" s="258"/>
      <c r="N26" s="123" t="s">
        <v>192</v>
      </c>
      <c r="O26" s="143" t="s">
        <v>7</v>
      </c>
      <c r="P26" s="255"/>
      <c r="Q26" s="21">
        <v>407.75</v>
      </c>
      <c r="R26" s="225"/>
      <c r="S26" s="235"/>
    </row>
    <row r="27" spans="1:19" ht="27.6" customHeight="1" thickBot="1" x14ac:dyDescent="0.3">
      <c r="A27" s="220"/>
      <c r="B27" s="261"/>
      <c r="C27" s="261"/>
      <c r="D27" s="262"/>
      <c r="E27" s="149"/>
      <c r="F27" s="149"/>
      <c r="G27" s="149"/>
      <c r="H27" s="149"/>
      <c r="I27" s="262"/>
      <c r="J27" s="258"/>
      <c r="K27" s="258"/>
      <c r="L27" s="258"/>
      <c r="M27" s="258"/>
      <c r="N27" s="123" t="s">
        <v>192</v>
      </c>
      <c r="O27" s="143" t="s">
        <v>7</v>
      </c>
      <c r="P27" s="256"/>
      <c r="Q27" s="21">
        <v>407.75</v>
      </c>
      <c r="R27" s="241"/>
      <c r="S27" s="236"/>
    </row>
    <row r="28" spans="1:19" ht="27" customHeight="1" thickBot="1" x14ac:dyDescent="0.3">
      <c r="A28" s="220"/>
      <c r="B28" s="261"/>
      <c r="C28" s="261"/>
      <c r="D28" s="262"/>
      <c r="E28" s="149"/>
      <c r="F28" s="149"/>
      <c r="G28" s="149"/>
      <c r="H28" s="149"/>
      <c r="I28" s="262"/>
      <c r="J28" s="258"/>
      <c r="K28" s="258"/>
      <c r="L28" s="258"/>
      <c r="M28" s="258"/>
      <c r="N28" s="123" t="s">
        <v>192</v>
      </c>
      <c r="O28" s="143" t="s">
        <v>7</v>
      </c>
      <c r="P28" s="254">
        <v>0.3</v>
      </c>
      <c r="Q28" s="21">
        <v>6795.83</v>
      </c>
      <c r="R28" s="240">
        <f>SUM(Q28:Q29)</f>
        <v>13591.66</v>
      </c>
      <c r="S28" s="245" t="s">
        <v>145</v>
      </c>
    </row>
    <row r="29" spans="1:19" ht="32.450000000000003" customHeight="1" thickBot="1" x14ac:dyDescent="0.3">
      <c r="A29" s="220"/>
      <c r="B29" s="261"/>
      <c r="C29" s="261"/>
      <c r="D29" s="262"/>
      <c r="E29" s="149"/>
      <c r="F29" s="149"/>
      <c r="G29" s="149"/>
      <c r="H29" s="149"/>
      <c r="I29" s="262"/>
      <c r="J29" s="258"/>
      <c r="K29" s="258"/>
      <c r="L29" s="258"/>
      <c r="M29" s="258"/>
      <c r="N29" s="123" t="s">
        <v>192</v>
      </c>
      <c r="O29" s="143" t="s">
        <v>7</v>
      </c>
      <c r="P29" s="256"/>
      <c r="Q29" s="21">
        <v>6795.83</v>
      </c>
      <c r="R29" s="227"/>
      <c r="S29" s="236"/>
    </row>
    <row r="30" spans="1:19" ht="30" customHeight="1" thickBot="1" x14ac:dyDescent="0.3">
      <c r="A30" s="220"/>
      <c r="B30" s="261"/>
      <c r="C30" s="261"/>
      <c r="D30" s="262"/>
      <c r="E30" s="149"/>
      <c r="F30" s="149"/>
      <c r="G30" s="149"/>
      <c r="H30" s="149"/>
      <c r="I30" s="262"/>
      <c r="J30" s="258"/>
      <c r="K30" s="258"/>
      <c r="L30" s="258"/>
      <c r="M30" s="258"/>
      <c r="N30" s="123" t="s">
        <v>192</v>
      </c>
      <c r="O30" s="143" t="s">
        <v>7</v>
      </c>
      <c r="P30" s="17">
        <v>0.22</v>
      </c>
      <c r="Q30" s="21">
        <v>4983.6099999999997</v>
      </c>
      <c r="R30" s="51">
        <v>4983.6099999999997</v>
      </c>
      <c r="S30" s="123" t="s">
        <v>146</v>
      </c>
    </row>
    <row r="31" spans="1:19" ht="34.9" customHeight="1" thickBot="1" x14ac:dyDescent="0.3">
      <c r="A31" s="220"/>
      <c r="B31" s="261"/>
      <c r="C31" s="261"/>
      <c r="D31" s="262"/>
      <c r="E31" s="149"/>
      <c r="F31" s="149"/>
      <c r="G31" s="149"/>
      <c r="H31" s="149"/>
      <c r="I31" s="262"/>
      <c r="J31" s="258"/>
      <c r="K31" s="258"/>
      <c r="L31" s="258"/>
      <c r="M31" s="258"/>
      <c r="N31" s="123" t="s">
        <v>192</v>
      </c>
      <c r="O31" s="143" t="s">
        <v>40</v>
      </c>
      <c r="P31" s="17">
        <v>0.24</v>
      </c>
      <c r="Q31" s="21">
        <v>3261.99</v>
      </c>
      <c r="R31" s="240">
        <f>SUM(Q31:Q40)</f>
        <v>32619.9</v>
      </c>
      <c r="S31" s="78"/>
    </row>
    <row r="32" spans="1:19" ht="37.15" customHeight="1" thickBot="1" x14ac:dyDescent="0.3">
      <c r="A32" s="220"/>
      <c r="B32" s="261"/>
      <c r="C32" s="261"/>
      <c r="D32" s="262"/>
      <c r="E32" s="149"/>
      <c r="F32" s="149"/>
      <c r="G32" s="149"/>
      <c r="H32" s="149"/>
      <c r="I32" s="262"/>
      <c r="J32" s="258"/>
      <c r="K32" s="258"/>
      <c r="L32" s="258"/>
      <c r="M32" s="258"/>
      <c r="N32" s="123" t="s">
        <v>199</v>
      </c>
      <c r="O32" s="143" t="s">
        <v>40</v>
      </c>
      <c r="P32" s="17">
        <v>0.24</v>
      </c>
      <c r="Q32" s="21">
        <v>931.99</v>
      </c>
      <c r="R32" s="226"/>
      <c r="S32" s="78"/>
    </row>
    <row r="33" spans="1:19" ht="30.6" customHeight="1" thickBot="1" x14ac:dyDescent="0.3">
      <c r="A33" s="220"/>
      <c r="B33" s="261"/>
      <c r="C33" s="261"/>
      <c r="D33" s="262"/>
      <c r="E33" s="149"/>
      <c r="F33" s="149"/>
      <c r="G33" s="149"/>
      <c r="H33" s="149"/>
      <c r="I33" s="262"/>
      <c r="J33" s="258"/>
      <c r="K33" s="258"/>
      <c r="L33" s="258"/>
      <c r="M33" s="258"/>
      <c r="N33" s="123" t="s">
        <v>198</v>
      </c>
      <c r="O33" s="143" t="s">
        <v>40</v>
      </c>
      <c r="P33" s="17">
        <v>0.24</v>
      </c>
      <c r="Q33" s="21">
        <v>4659.99</v>
      </c>
      <c r="R33" s="226"/>
      <c r="S33" s="78"/>
    </row>
    <row r="34" spans="1:19" ht="35.450000000000003" customHeight="1" thickBot="1" x14ac:dyDescent="0.3">
      <c r="A34" s="220"/>
      <c r="B34" s="261"/>
      <c r="C34" s="261"/>
      <c r="D34" s="262"/>
      <c r="E34" s="149"/>
      <c r="F34" s="149"/>
      <c r="G34" s="149"/>
      <c r="H34" s="149"/>
      <c r="I34" s="262"/>
      <c r="J34" s="258"/>
      <c r="K34" s="258"/>
      <c r="L34" s="258"/>
      <c r="M34" s="258"/>
      <c r="N34" s="123" t="s">
        <v>199</v>
      </c>
      <c r="O34" s="143" t="s">
        <v>40</v>
      </c>
      <c r="P34" s="17">
        <v>0.24</v>
      </c>
      <c r="Q34" s="21">
        <v>931.99</v>
      </c>
      <c r="R34" s="226"/>
      <c r="S34" s="78"/>
    </row>
    <row r="35" spans="1:19" ht="35.450000000000003" customHeight="1" thickBot="1" x14ac:dyDescent="0.3">
      <c r="A35" s="220"/>
      <c r="B35" s="261"/>
      <c r="C35" s="261"/>
      <c r="D35" s="262"/>
      <c r="E35" s="149"/>
      <c r="F35" s="149"/>
      <c r="G35" s="149"/>
      <c r="H35" s="149"/>
      <c r="I35" s="262"/>
      <c r="J35" s="258"/>
      <c r="K35" s="258"/>
      <c r="L35" s="258"/>
      <c r="M35" s="258"/>
      <c r="N35" s="123" t="s">
        <v>200</v>
      </c>
      <c r="O35" s="143" t="s">
        <v>40</v>
      </c>
      <c r="P35" s="17">
        <v>0.24</v>
      </c>
      <c r="Q35" s="21">
        <v>4659.99</v>
      </c>
      <c r="R35" s="226"/>
      <c r="S35" s="78"/>
    </row>
    <row r="36" spans="1:19" ht="35.450000000000003" customHeight="1" thickBot="1" x14ac:dyDescent="0.3">
      <c r="A36" s="220"/>
      <c r="B36" s="261"/>
      <c r="C36" s="261"/>
      <c r="D36" s="262"/>
      <c r="E36" s="149"/>
      <c r="F36" s="149"/>
      <c r="G36" s="149"/>
      <c r="H36" s="149"/>
      <c r="I36" s="262"/>
      <c r="J36" s="258"/>
      <c r="K36" s="258"/>
      <c r="L36" s="258"/>
      <c r="M36" s="258"/>
      <c r="N36" s="123" t="s">
        <v>201</v>
      </c>
      <c r="O36" s="143" t="s">
        <v>40</v>
      </c>
      <c r="P36" s="17">
        <v>0.24</v>
      </c>
      <c r="Q36" s="21">
        <v>3727.99</v>
      </c>
      <c r="R36" s="226"/>
      <c r="S36" s="78"/>
    </row>
    <row r="37" spans="1:19" ht="51.6" customHeight="1" thickBot="1" x14ac:dyDescent="0.3">
      <c r="A37" s="220"/>
      <c r="B37" s="261"/>
      <c r="C37" s="261"/>
      <c r="D37" s="262"/>
      <c r="E37" s="149"/>
      <c r="F37" s="149"/>
      <c r="G37" s="149"/>
      <c r="H37" s="149"/>
      <c r="I37" s="262"/>
      <c r="J37" s="258"/>
      <c r="K37" s="258"/>
      <c r="L37" s="258"/>
      <c r="M37" s="258"/>
      <c r="N37" s="123" t="s">
        <v>199</v>
      </c>
      <c r="O37" s="143" t="s">
        <v>40</v>
      </c>
      <c r="P37" s="17">
        <v>0.24</v>
      </c>
      <c r="Q37" s="21">
        <v>4659.99</v>
      </c>
      <c r="R37" s="226"/>
      <c r="S37" s="78"/>
    </row>
    <row r="38" spans="1:19" ht="37.15" customHeight="1" thickBot="1" x14ac:dyDescent="0.3">
      <c r="A38" s="220"/>
      <c r="B38" s="261"/>
      <c r="C38" s="261"/>
      <c r="D38" s="262"/>
      <c r="E38" s="149"/>
      <c r="F38" s="149"/>
      <c r="G38" s="149"/>
      <c r="H38" s="149"/>
      <c r="I38" s="262"/>
      <c r="J38" s="258"/>
      <c r="K38" s="258"/>
      <c r="L38" s="258"/>
      <c r="M38" s="258"/>
      <c r="N38" s="123" t="s">
        <v>202</v>
      </c>
      <c r="O38" s="143" t="s">
        <v>40</v>
      </c>
      <c r="P38" s="17">
        <v>0.24</v>
      </c>
      <c r="Q38" s="21">
        <v>1397.99</v>
      </c>
      <c r="R38" s="226"/>
      <c r="S38" s="78"/>
    </row>
    <row r="39" spans="1:19" ht="40.9" customHeight="1" thickBot="1" x14ac:dyDescent="0.3">
      <c r="A39" s="220"/>
      <c r="B39" s="261"/>
      <c r="C39" s="261"/>
      <c r="D39" s="262"/>
      <c r="E39" s="149"/>
      <c r="F39" s="149"/>
      <c r="G39" s="149"/>
      <c r="H39" s="149"/>
      <c r="I39" s="262"/>
      <c r="J39" s="258"/>
      <c r="K39" s="258"/>
      <c r="L39" s="258"/>
      <c r="M39" s="258"/>
      <c r="N39" s="123" t="s">
        <v>196</v>
      </c>
      <c r="O39" s="143" t="s">
        <v>40</v>
      </c>
      <c r="P39" s="17">
        <v>0.24</v>
      </c>
      <c r="Q39" s="21">
        <v>4659.99</v>
      </c>
      <c r="R39" s="226"/>
      <c r="S39" s="118" t="s">
        <v>158</v>
      </c>
    </row>
    <row r="40" spans="1:19" ht="40.15" customHeight="1" thickBot="1" x14ac:dyDescent="0.3">
      <c r="A40" s="220"/>
      <c r="B40" s="261"/>
      <c r="C40" s="261"/>
      <c r="D40" s="262"/>
      <c r="E40" s="149"/>
      <c r="F40" s="149"/>
      <c r="G40" s="149"/>
      <c r="H40" s="149"/>
      <c r="I40" s="262"/>
      <c r="J40" s="258"/>
      <c r="K40" s="258"/>
      <c r="L40" s="258"/>
      <c r="M40" s="258"/>
      <c r="N40" s="123" t="s">
        <v>196</v>
      </c>
      <c r="O40" s="143" t="s">
        <v>40</v>
      </c>
      <c r="P40" s="17">
        <v>0.24</v>
      </c>
      <c r="Q40" s="21">
        <v>3727.99</v>
      </c>
      <c r="R40" s="227"/>
      <c r="S40" s="119">
        <f>SUM(R23:R40)</f>
        <v>53233.919999999998</v>
      </c>
    </row>
    <row r="41" spans="1:19" ht="60.75" customHeight="1" thickBot="1" x14ac:dyDescent="0.3">
      <c r="A41" s="220"/>
      <c r="B41" s="260" t="s">
        <v>19</v>
      </c>
      <c r="C41" s="261" t="s">
        <v>12</v>
      </c>
      <c r="D41" s="262">
        <v>2756062.4</v>
      </c>
      <c r="E41" s="147"/>
      <c r="F41" s="147"/>
      <c r="G41" s="147"/>
      <c r="H41" s="147"/>
      <c r="I41" s="262">
        <v>50749.120000000003</v>
      </c>
      <c r="J41" s="262">
        <v>40599.300000000003</v>
      </c>
      <c r="K41" s="259">
        <v>10149.82</v>
      </c>
      <c r="L41" s="259"/>
      <c r="M41" s="259"/>
      <c r="N41" s="123" t="s">
        <v>196</v>
      </c>
      <c r="O41" s="143" t="s">
        <v>7</v>
      </c>
      <c r="P41" s="254">
        <v>0.03</v>
      </c>
      <c r="Q41" s="21">
        <v>73.08</v>
      </c>
      <c r="R41" s="240">
        <f>SUM(Q41:Q45)</f>
        <v>365.4</v>
      </c>
      <c r="S41" s="245" t="s">
        <v>147</v>
      </c>
    </row>
    <row r="42" spans="1:19" ht="38.450000000000003" customHeight="1" thickBot="1" x14ac:dyDescent="0.3">
      <c r="A42" s="220"/>
      <c r="B42" s="261"/>
      <c r="C42" s="261"/>
      <c r="D42" s="262"/>
      <c r="E42" s="149"/>
      <c r="F42" s="149"/>
      <c r="G42" s="149"/>
      <c r="H42" s="149"/>
      <c r="I42" s="262"/>
      <c r="J42" s="262"/>
      <c r="K42" s="259"/>
      <c r="L42" s="259"/>
      <c r="M42" s="259"/>
      <c r="N42" s="123" t="s">
        <v>196</v>
      </c>
      <c r="O42" s="143" t="s">
        <v>7</v>
      </c>
      <c r="P42" s="255"/>
      <c r="Q42" s="21">
        <v>73.08</v>
      </c>
      <c r="R42" s="225"/>
      <c r="S42" s="235"/>
    </row>
    <row r="43" spans="1:19" ht="28.9" customHeight="1" thickBot="1" x14ac:dyDescent="0.3">
      <c r="A43" s="220"/>
      <c r="B43" s="261"/>
      <c r="C43" s="261"/>
      <c r="D43" s="262"/>
      <c r="E43" s="149"/>
      <c r="F43" s="149"/>
      <c r="G43" s="149"/>
      <c r="H43" s="149"/>
      <c r="I43" s="262"/>
      <c r="J43" s="262"/>
      <c r="K43" s="259"/>
      <c r="L43" s="259"/>
      <c r="M43" s="259"/>
      <c r="N43" s="123" t="s">
        <v>196</v>
      </c>
      <c r="O43" s="143" t="s">
        <v>7</v>
      </c>
      <c r="P43" s="255"/>
      <c r="Q43" s="21">
        <v>73.08</v>
      </c>
      <c r="R43" s="225"/>
      <c r="S43" s="235"/>
    </row>
    <row r="44" spans="1:19" ht="32.450000000000003" customHeight="1" thickBot="1" x14ac:dyDescent="0.3">
      <c r="A44" s="220"/>
      <c r="B44" s="261"/>
      <c r="C44" s="261"/>
      <c r="D44" s="262"/>
      <c r="E44" s="149"/>
      <c r="F44" s="149"/>
      <c r="G44" s="149"/>
      <c r="H44" s="149"/>
      <c r="I44" s="262"/>
      <c r="J44" s="262"/>
      <c r="K44" s="259"/>
      <c r="L44" s="259"/>
      <c r="M44" s="259"/>
      <c r="N44" s="123" t="s">
        <v>196</v>
      </c>
      <c r="O44" s="143" t="s">
        <v>7</v>
      </c>
      <c r="P44" s="255"/>
      <c r="Q44" s="21">
        <v>73.08</v>
      </c>
      <c r="R44" s="225"/>
      <c r="S44" s="235"/>
    </row>
    <row r="45" spans="1:19" ht="31.9" customHeight="1" thickBot="1" x14ac:dyDescent="0.3">
      <c r="A45" s="220"/>
      <c r="B45" s="261"/>
      <c r="C45" s="261"/>
      <c r="D45" s="262"/>
      <c r="E45" s="149"/>
      <c r="F45" s="149"/>
      <c r="G45" s="149"/>
      <c r="H45" s="149"/>
      <c r="I45" s="262"/>
      <c r="J45" s="262"/>
      <c r="K45" s="259"/>
      <c r="L45" s="259"/>
      <c r="M45" s="259"/>
      <c r="N45" s="123" t="s">
        <v>196</v>
      </c>
      <c r="O45" s="143" t="s">
        <v>7</v>
      </c>
      <c r="P45" s="256"/>
      <c r="Q45" s="21">
        <v>73.08</v>
      </c>
      <c r="R45" s="241"/>
      <c r="S45" s="236"/>
    </row>
    <row r="46" spans="1:19" ht="24" customHeight="1" thickBot="1" x14ac:dyDescent="0.3">
      <c r="A46" s="220"/>
      <c r="B46" s="261"/>
      <c r="C46" s="261"/>
      <c r="D46" s="262"/>
      <c r="E46" s="149"/>
      <c r="F46" s="149"/>
      <c r="G46" s="149"/>
      <c r="H46" s="149"/>
      <c r="I46" s="262"/>
      <c r="J46" s="262"/>
      <c r="K46" s="259"/>
      <c r="L46" s="259"/>
      <c r="M46" s="259"/>
      <c r="N46" s="123" t="s">
        <v>196</v>
      </c>
      <c r="O46" s="143" t="s">
        <v>7</v>
      </c>
      <c r="P46" s="254">
        <v>0.3</v>
      </c>
      <c r="Q46" s="21">
        <v>1217.98</v>
      </c>
      <c r="R46" s="240">
        <f>SUM(Q46:Q48)</f>
        <v>3653.94</v>
      </c>
      <c r="S46" s="245" t="s">
        <v>148</v>
      </c>
    </row>
    <row r="47" spans="1:19" ht="37.9" customHeight="1" thickBot="1" x14ac:dyDescent="0.3">
      <c r="A47" s="220"/>
      <c r="B47" s="261"/>
      <c r="C47" s="261"/>
      <c r="D47" s="262"/>
      <c r="E47" s="149"/>
      <c r="F47" s="149"/>
      <c r="G47" s="149"/>
      <c r="H47" s="149"/>
      <c r="I47" s="262"/>
      <c r="J47" s="262"/>
      <c r="K47" s="259"/>
      <c r="L47" s="259"/>
      <c r="M47" s="259"/>
      <c r="N47" s="123" t="s">
        <v>196</v>
      </c>
      <c r="O47" s="143" t="s">
        <v>7</v>
      </c>
      <c r="P47" s="255"/>
      <c r="Q47" s="21">
        <v>1217.98</v>
      </c>
      <c r="R47" s="226"/>
      <c r="S47" s="235"/>
    </row>
    <row r="48" spans="1:19" ht="30.6" customHeight="1" thickBot="1" x14ac:dyDescent="0.3">
      <c r="A48" s="220"/>
      <c r="B48" s="261"/>
      <c r="C48" s="261"/>
      <c r="D48" s="262"/>
      <c r="E48" s="149"/>
      <c r="F48" s="149"/>
      <c r="G48" s="149"/>
      <c r="H48" s="149"/>
      <c r="I48" s="262"/>
      <c r="J48" s="262"/>
      <c r="K48" s="259"/>
      <c r="L48" s="259"/>
      <c r="M48" s="259"/>
      <c r="N48" s="123" t="s">
        <v>196</v>
      </c>
      <c r="O48" s="143" t="s">
        <v>7</v>
      </c>
      <c r="P48" s="256"/>
      <c r="Q48" s="21">
        <v>1217.98</v>
      </c>
      <c r="R48" s="227"/>
      <c r="S48" s="236"/>
    </row>
    <row r="49" spans="1:19" ht="36.6" customHeight="1" thickBot="1" x14ac:dyDescent="0.3">
      <c r="A49" s="220"/>
      <c r="B49" s="261"/>
      <c r="C49" s="261"/>
      <c r="D49" s="262"/>
      <c r="E49" s="149"/>
      <c r="F49" s="149"/>
      <c r="G49" s="149"/>
      <c r="H49" s="149"/>
      <c r="I49" s="262"/>
      <c r="J49" s="262"/>
      <c r="K49" s="259"/>
      <c r="L49" s="259"/>
      <c r="M49" s="259"/>
      <c r="N49" s="123" t="s">
        <v>196</v>
      </c>
      <c r="O49" s="143" t="s">
        <v>7</v>
      </c>
      <c r="P49" s="17">
        <v>0.22</v>
      </c>
      <c r="Q49" s="21">
        <v>893.18</v>
      </c>
      <c r="R49" s="49">
        <v>893.18</v>
      </c>
      <c r="S49" s="6" t="s">
        <v>149</v>
      </c>
    </row>
    <row r="50" spans="1:19" ht="36" customHeight="1" thickBot="1" x14ac:dyDescent="0.3">
      <c r="A50" s="220"/>
      <c r="B50" s="261"/>
      <c r="C50" s="261"/>
      <c r="D50" s="262"/>
      <c r="E50" s="149"/>
      <c r="F50" s="149"/>
      <c r="G50" s="149"/>
      <c r="H50" s="149"/>
      <c r="I50" s="262"/>
      <c r="J50" s="262"/>
      <c r="K50" s="259"/>
      <c r="L50" s="259"/>
      <c r="M50" s="259"/>
      <c r="N50" s="123" t="s">
        <v>196</v>
      </c>
      <c r="O50" s="143" t="s">
        <v>40</v>
      </c>
      <c r="P50" s="17">
        <v>0.24</v>
      </c>
      <c r="Q50" s="21">
        <v>1364.13</v>
      </c>
      <c r="R50" s="240">
        <f>SUM(Q50:Q54)</f>
        <v>5846.2800000000007</v>
      </c>
      <c r="S50" s="78"/>
    </row>
    <row r="51" spans="1:19" ht="31.9" customHeight="1" thickBot="1" x14ac:dyDescent="0.3">
      <c r="A51" s="220"/>
      <c r="B51" s="261"/>
      <c r="C51" s="261"/>
      <c r="D51" s="262"/>
      <c r="E51" s="149"/>
      <c r="F51" s="149"/>
      <c r="G51" s="149"/>
      <c r="H51" s="149"/>
      <c r="I51" s="262"/>
      <c r="J51" s="262"/>
      <c r="K51" s="259"/>
      <c r="L51" s="259"/>
      <c r="M51" s="259"/>
      <c r="N51" s="123" t="s">
        <v>196</v>
      </c>
      <c r="O51" s="143" t="s">
        <v>40</v>
      </c>
      <c r="P51" s="17">
        <v>0.24</v>
      </c>
      <c r="Q51" s="21">
        <v>974.38</v>
      </c>
      <c r="R51" s="226"/>
      <c r="S51" s="78"/>
    </row>
    <row r="52" spans="1:19" ht="30.6" customHeight="1" thickBot="1" x14ac:dyDescent="0.3">
      <c r="A52" s="220"/>
      <c r="B52" s="261"/>
      <c r="C52" s="261"/>
      <c r="D52" s="262"/>
      <c r="E52" s="149"/>
      <c r="F52" s="149"/>
      <c r="G52" s="149"/>
      <c r="H52" s="149"/>
      <c r="I52" s="262"/>
      <c r="J52" s="262"/>
      <c r="K52" s="259"/>
      <c r="L52" s="259"/>
      <c r="M52" s="259"/>
      <c r="N52" s="123" t="s">
        <v>200</v>
      </c>
      <c r="O52" s="143" t="s">
        <v>40</v>
      </c>
      <c r="P52" s="17">
        <v>0.24</v>
      </c>
      <c r="Q52" s="21">
        <v>974.38</v>
      </c>
      <c r="R52" s="226"/>
      <c r="S52" s="78"/>
    </row>
    <row r="53" spans="1:19" ht="33" customHeight="1" thickBot="1" x14ac:dyDescent="0.3">
      <c r="A53" s="220"/>
      <c r="B53" s="261"/>
      <c r="C53" s="261"/>
      <c r="D53" s="262"/>
      <c r="E53" s="149"/>
      <c r="F53" s="149"/>
      <c r="G53" s="149"/>
      <c r="H53" s="149"/>
      <c r="I53" s="262"/>
      <c r="J53" s="262"/>
      <c r="K53" s="259"/>
      <c r="L53" s="259"/>
      <c r="M53" s="259"/>
      <c r="N53" s="123" t="s">
        <v>196</v>
      </c>
      <c r="O53" s="143" t="s">
        <v>40</v>
      </c>
      <c r="P53" s="17">
        <v>0.24</v>
      </c>
      <c r="Q53" s="21">
        <v>584.63</v>
      </c>
      <c r="R53" s="226"/>
      <c r="S53" s="120" t="s">
        <v>159</v>
      </c>
    </row>
    <row r="54" spans="1:19" ht="31.9" customHeight="1" thickBot="1" x14ac:dyDescent="0.3">
      <c r="A54" s="220"/>
      <c r="B54" s="261"/>
      <c r="C54" s="261"/>
      <c r="D54" s="262"/>
      <c r="E54" s="149"/>
      <c r="F54" s="149"/>
      <c r="G54" s="149"/>
      <c r="H54" s="149"/>
      <c r="I54" s="262"/>
      <c r="J54" s="262"/>
      <c r="K54" s="259"/>
      <c r="L54" s="259"/>
      <c r="M54" s="259"/>
      <c r="N54" s="123" t="s">
        <v>196</v>
      </c>
      <c r="O54" s="113" t="s">
        <v>40</v>
      </c>
      <c r="P54" s="24">
        <v>0.24</v>
      </c>
      <c r="Q54" s="112">
        <v>1948.76</v>
      </c>
      <c r="R54" s="226"/>
      <c r="S54" s="119">
        <f>SUM(R41:R54)</f>
        <v>10758.800000000001</v>
      </c>
    </row>
    <row r="55" spans="1:19" ht="60.75" customHeight="1" thickBot="1" x14ac:dyDescent="0.3">
      <c r="A55" s="220"/>
      <c r="B55" s="260" t="s">
        <v>21</v>
      </c>
      <c r="C55" s="261" t="s">
        <v>20</v>
      </c>
      <c r="D55" s="262">
        <v>4530335.25</v>
      </c>
      <c r="E55" s="147"/>
      <c r="F55" s="147"/>
      <c r="G55" s="147"/>
      <c r="H55" s="147"/>
      <c r="I55" s="262">
        <v>82686.03</v>
      </c>
      <c r="J55" s="262">
        <v>66148.83</v>
      </c>
      <c r="K55" s="259">
        <v>16537.21</v>
      </c>
      <c r="L55" s="259"/>
      <c r="M55" s="259"/>
      <c r="N55" s="123" t="s">
        <v>196</v>
      </c>
      <c r="O55" s="143" t="s">
        <v>7</v>
      </c>
      <c r="P55" s="254">
        <v>0.03</v>
      </c>
      <c r="Q55" s="21">
        <v>119.07</v>
      </c>
      <c r="R55" s="240">
        <f>SUM(Q55:Q59)</f>
        <v>595.34999999999991</v>
      </c>
      <c r="S55" s="245" t="s">
        <v>150</v>
      </c>
    </row>
    <row r="56" spans="1:19" ht="30.6" customHeight="1" thickBot="1" x14ac:dyDescent="0.3">
      <c r="A56" s="220"/>
      <c r="B56" s="261"/>
      <c r="C56" s="261"/>
      <c r="D56" s="262"/>
      <c r="E56" s="148"/>
      <c r="F56" s="148"/>
      <c r="G56" s="148"/>
      <c r="H56" s="148"/>
      <c r="I56" s="262"/>
      <c r="J56" s="262"/>
      <c r="K56" s="259"/>
      <c r="L56" s="259"/>
      <c r="M56" s="259"/>
      <c r="N56" s="123" t="s">
        <v>196</v>
      </c>
      <c r="O56" s="143" t="s">
        <v>7</v>
      </c>
      <c r="P56" s="255"/>
      <c r="Q56" s="21">
        <v>119.07</v>
      </c>
      <c r="R56" s="225"/>
      <c r="S56" s="235"/>
    </row>
    <row r="57" spans="1:19" ht="26.45" customHeight="1" thickBot="1" x14ac:dyDescent="0.3">
      <c r="A57" s="220"/>
      <c r="B57" s="261"/>
      <c r="C57" s="261"/>
      <c r="D57" s="262"/>
      <c r="E57" s="148"/>
      <c r="F57" s="148"/>
      <c r="G57" s="148"/>
      <c r="H57" s="148"/>
      <c r="I57" s="262"/>
      <c r="J57" s="262"/>
      <c r="K57" s="259"/>
      <c r="L57" s="259"/>
      <c r="M57" s="259"/>
      <c r="N57" s="123" t="s">
        <v>196</v>
      </c>
      <c r="O57" s="143" t="s">
        <v>7</v>
      </c>
      <c r="P57" s="255"/>
      <c r="Q57" s="21">
        <v>119.07</v>
      </c>
      <c r="R57" s="225"/>
      <c r="S57" s="235"/>
    </row>
    <row r="58" spans="1:19" ht="29.45" customHeight="1" thickBot="1" x14ac:dyDescent="0.3">
      <c r="A58" s="220"/>
      <c r="B58" s="261"/>
      <c r="C58" s="261"/>
      <c r="D58" s="262"/>
      <c r="E58" s="148"/>
      <c r="F58" s="148"/>
      <c r="G58" s="148"/>
      <c r="H58" s="148"/>
      <c r="I58" s="262"/>
      <c r="J58" s="262"/>
      <c r="K58" s="259"/>
      <c r="L58" s="259"/>
      <c r="M58" s="259"/>
      <c r="N58" s="123" t="s">
        <v>196</v>
      </c>
      <c r="O58" s="143" t="s">
        <v>7</v>
      </c>
      <c r="P58" s="255"/>
      <c r="Q58" s="21">
        <v>119.07</v>
      </c>
      <c r="R58" s="225"/>
      <c r="S58" s="235"/>
    </row>
    <row r="59" spans="1:19" ht="30.6" customHeight="1" thickBot="1" x14ac:dyDescent="0.3">
      <c r="A59" s="220"/>
      <c r="B59" s="261"/>
      <c r="C59" s="261"/>
      <c r="D59" s="262"/>
      <c r="E59" s="148"/>
      <c r="F59" s="148"/>
      <c r="G59" s="148"/>
      <c r="H59" s="148"/>
      <c r="I59" s="262"/>
      <c r="J59" s="262"/>
      <c r="K59" s="259"/>
      <c r="L59" s="259"/>
      <c r="M59" s="259"/>
      <c r="N59" s="123" t="s">
        <v>196</v>
      </c>
      <c r="O59" s="143" t="s">
        <v>7</v>
      </c>
      <c r="P59" s="256"/>
      <c r="Q59" s="21">
        <v>119.07</v>
      </c>
      <c r="R59" s="241"/>
      <c r="S59" s="236"/>
    </row>
    <row r="60" spans="1:19" ht="60.75" customHeight="1" thickBot="1" x14ac:dyDescent="0.3">
      <c r="A60" s="220"/>
      <c r="B60" s="261"/>
      <c r="C60" s="261"/>
      <c r="D60" s="262"/>
      <c r="E60" s="148"/>
      <c r="F60" s="148"/>
      <c r="G60" s="148"/>
      <c r="H60" s="148"/>
      <c r="I60" s="262"/>
      <c r="J60" s="262"/>
      <c r="K60" s="259"/>
      <c r="L60" s="259"/>
      <c r="M60" s="259"/>
      <c r="N60" s="123" t="s">
        <v>196</v>
      </c>
      <c r="O60" s="143" t="s">
        <v>7</v>
      </c>
      <c r="P60" s="254">
        <v>0.3</v>
      </c>
      <c r="Q60" s="21">
        <v>1984.46</v>
      </c>
      <c r="R60" s="240">
        <f>SUM(Q60:Q61)</f>
        <v>3968.92</v>
      </c>
      <c r="S60" s="252" t="s">
        <v>151</v>
      </c>
    </row>
    <row r="61" spans="1:19" ht="29.45" customHeight="1" thickBot="1" x14ac:dyDescent="0.3">
      <c r="A61" s="220"/>
      <c r="B61" s="261"/>
      <c r="C61" s="261"/>
      <c r="D61" s="262"/>
      <c r="E61" s="148"/>
      <c r="F61" s="148"/>
      <c r="G61" s="148"/>
      <c r="H61" s="148"/>
      <c r="I61" s="262"/>
      <c r="J61" s="262"/>
      <c r="K61" s="259"/>
      <c r="L61" s="259"/>
      <c r="M61" s="259"/>
      <c r="N61" s="123" t="s">
        <v>196</v>
      </c>
      <c r="O61" s="143" t="s">
        <v>7</v>
      </c>
      <c r="P61" s="256"/>
      <c r="Q61" s="21">
        <v>1984.46</v>
      </c>
      <c r="R61" s="227"/>
      <c r="S61" s="253"/>
    </row>
    <row r="62" spans="1:19" ht="60.75" customHeight="1" thickBot="1" x14ac:dyDescent="0.3">
      <c r="A62" s="220"/>
      <c r="B62" s="261"/>
      <c r="C62" s="261"/>
      <c r="D62" s="262"/>
      <c r="E62" s="148"/>
      <c r="F62" s="148"/>
      <c r="G62" s="148"/>
      <c r="H62" s="148"/>
      <c r="I62" s="262"/>
      <c r="J62" s="262"/>
      <c r="K62" s="259"/>
      <c r="L62" s="259"/>
      <c r="M62" s="259"/>
      <c r="N62" s="123" t="s">
        <v>196</v>
      </c>
      <c r="O62" s="143" t="s">
        <v>7</v>
      </c>
      <c r="P62" s="254">
        <v>0.22</v>
      </c>
      <c r="Q62" s="21">
        <v>1455.27</v>
      </c>
      <c r="R62" s="240">
        <f>SUM(Q62:Q63)</f>
        <v>2910.54</v>
      </c>
      <c r="S62" s="245" t="s">
        <v>152</v>
      </c>
    </row>
    <row r="63" spans="1:19" ht="27" customHeight="1" thickBot="1" x14ac:dyDescent="0.3">
      <c r="A63" s="220"/>
      <c r="B63" s="261"/>
      <c r="C63" s="261"/>
      <c r="D63" s="262"/>
      <c r="E63" s="148"/>
      <c r="F63" s="148"/>
      <c r="G63" s="148"/>
      <c r="H63" s="148"/>
      <c r="I63" s="262"/>
      <c r="J63" s="262"/>
      <c r="K63" s="259"/>
      <c r="L63" s="259"/>
      <c r="M63" s="259"/>
      <c r="N63" s="123" t="s">
        <v>196</v>
      </c>
      <c r="O63" s="113" t="s">
        <v>7</v>
      </c>
      <c r="P63" s="256"/>
      <c r="Q63" s="112">
        <v>1455.27</v>
      </c>
      <c r="R63" s="227"/>
      <c r="S63" s="236"/>
    </row>
    <row r="64" spans="1:19" ht="25.9" customHeight="1" thickBot="1" x14ac:dyDescent="0.3">
      <c r="A64" s="220"/>
      <c r="B64" s="261"/>
      <c r="C64" s="261"/>
      <c r="D64" s="262"/>
      <c r="E64" s="148"/>
      <c r="F64" s="148"/>
      <c r="G64" s="148"/>
      <c r="H64" s="148"/>
      <c r="I64" s="262"/>
      <c r="J64" s="262"/>
      <c r="K64" s="259"/>
      <c r="L64" s="259"/>
      <c r="M64" s="259"/>
      <c r="N64" s="123" t="s">
        <v>199</v>
      </c>
      <c r="O64" s="143" t="s">
        <v>40</v>
      </c>
      <c r="P64" s="17">
        <v>0.24</v>
      </c>
      <c r="Q64" s="21">
        <v>476.25</v>
      </c>
      <c r="R64" s="240">
        <f>SUM(Q64:Q71)</f>
        <v>9525.33</v>
      </c>
      <c r="S64" s="78"/>
    </row>
    <row r="65" spans="1:19" ht="30" customHeight="1" thickBot="1" x14ac:dyDescent="0.3">
      <c r="A65" s="220"/>
      <c r="B65" s="261"/>
      <c r="C65" s="261"/>
      <c r="D65" s="262"/>
      <c r="E65" s="148"/>
      <c r="F65" s="148"/>
      <c r="G65" s="148"/>
      <c r="H65" s="148"/>
      <c r="I65" s="262"/>
      <c r="J65" s="262"/>
      <c r="K65" s="259"/>
      <c r="L65" s="259"/>
      <c r="M65" s="259"/>
      <c r="N65" s="123" t="s">
        <v>196</v>
      </c>
      <c r="O65" s="143" t="s">
        <v>40</v>
      </c>
      <c r="P65" s="17">
        <v>0.24</v>
      </c>
      <c r="Q65" s="21">
        <v>476.25</v>
      </c>
      <c r="R65" s="226"/>
      <c r="S65" s="78"/>
    </row>
    <row r="66" spans="1:19" ht="15.75" thickBot="1" x14ac:dyDescent="0.3">
      <c r="A66" s="220"/>
      <c r="B66" s="261"/>
      <c r="C66" s="261"/>
      <c r="D66" s="262"/>
      <c r="E66" s="148"/>
      <c r="F66" s="148"/>
      <c r="G66" s="148"/>
      <c r="H66" s="148"/>
      <c r="I66" s="262"/>
      <c r="J66" s="262"/>
      <c r="K66" s="259"/>
      <c r="L66" s="259"/>
      <c r="M66" s="259"/>
      <c r="N66" s="123" t="s">
        <v>199</v>
      </c>
      <c r="O66" s="143" t="s">
        <v>40</v>
      </c>
      <c r="P66" s="17">
        <v>0.24</v>
      </c>
      <c r="Q66" s="21">
        <v>476.25</v>
      </c>
      <c r="R66" s="226"/>
      <c r="S66" s="78"/>
    </row>
    <row r="67" spans="1:19" ht="22.9" customHeight="1" thickBot="1" x14ac:dyDescent="0.3">
      <c r="A67" s="220"/>
      <c r="B67" s="261"/>
      <c r="C67" s="261"/>
      <c r="D67" s="262"/>
      <c r="E67" s="148"/>
      <c r="F67" s="148"/>
      <c r="G67" s="148"/>
      <c r="H67" s="148"/>
      <c r="I67" s="262"/>
      <c r="J67" s="262"/>
      <c r="K67" s="259"/>
      <c r="L67" s="259"/>
      <c r="M67" s="259"/>
      <c r="N67" s="123" t="s">
        <v>196</v>
      </c>
      <c r="O67" s="143" t="s">
        <v>40</v>
      </c>
      <c r="P67" s="17">
        <v>0.24</v>
      </c>
      <c r="Q67" s="21">
        <v>1905.08</v>
      </c>
      <c r="R67" s="226"/>
      <c r="S67" s="78"/>
    </row>
    <row r="68" spans="1:19" ht="27" customHeight="1" thickBot="1" x14ac:dyDescent="0.3">
      <c r="A68" s="220"/>
      <c r="B68" s="261"/>
      <c r="C68" s="261"/>
      <c r="D68" s="262"/>
      <c r="E68" s="148"/>
      <c r="F68" s="148"/>
      <c r="G68" s="148"/>
      <c r="H68" s="148"/>
      <c r="I68" s="262"/>
      <c r="J68" s="262"/>
      <c r="K68" s="259"/>
      <c r="L68" s="259"/>
      <c r="M68" s="259"/>
      <c r="N68" s="144" t="s">
        <v>199</v>
      </c>
      <c r="O68" s="143" t="s">
        <v>40</v>
      </c>
      <c r="P68" s="17">
        <v>0.24</v>
      </c>
      <c r="Q68" s="21">
        <v>2381.35</v>
      </c>
      <c r="R68" s="226"/>
      <c r="S68" s="78"/>
    </row>
    <row r="69" spans="1:19" ht="26.45" customHeight="1" thickBot="1" x14ac:dyDescent="0.3">
      <c r="A69" s="220"/>
      <c r="B69" s="261"/>
      <c r="C69" s="261"/>
      <c r="D69" s="262"/>
      <c r="E69" s="148"/>
      <c r="F69" s="148"/>
      <c r="G69" s="148"/>
      <c r="H69" s="148"/>
      <c r="I69" s="262"/>
      <c r="J69" s="262"/>
      <c r="K69" s="259"/>
      <c r="L69" s="259"/>
      <c r="M69" s="259"/>
      <c r="N69" s="123" t="s">
        <v>196</v>
      </c>
      <c r="O69" s="143" t="s">
        <v>40</v>
      </c>
      <c r="P69" s="17">
        <v>0.24</v>
      </c>
      <c r="Q69" s="21">
        <v>714.4</v>
      </c>
      <c r="R69" s="226"/>
      <c r="S69" s="78"/>
    </row>
    <row r="70" spans="1:19" ht="24.6" customHeight="1" thickBot="1" x14ac:dyDescent="0.3">
      <c r="A70" s="220"/>
      <c r="B70" s="261"/>
      <c r="C70" s="261"/>
      <c r="D70" s="262"/>
      <c r="E70" s="148"/>
      <c r="F70" s="148"/>
      <c r="G70" s="148"/>
      <c r="H70" s="148"/>
      <c r="I70" s="262"/>
      <c r="J70" s="262"/>
      <c r="K70" s="259"/>
      <c r="L70" s="259"/>
      <c r="M70" s="259"/>
      <c r="N70" s="123" t="s">
        <v>196</v>
      </c>
      <c r="O70" s="143" t="s">
        <v>40</v>
      </c>
      <c r="P70" s="17">
        <v>0.24</v>
      </c>
      <c r="Q70" s="21">
        <v>2381.35</v>
      </c>
      <c r="R70" s="226"/>
      <c r="S70" s="108" t="s">
        <v>160</v>
      </c>
    </row>
    <row r="71" spans="1:19" ht="30" customHeight="1" thickBot="1" x14ac:dyDescent="0.3">
      <c r="A71" s="220"/>
      <c r="B71" s="261"/>
      <c r="C71" s="261"/>
      <c r="D71" s="262"/>
      <c r="E71" s="148"/>
      <c r="F71" s="148"/>
      <c r="G71" s="148"/>
      <c r="H71" s="148"/>
      <c r="I71" s="262"/>
      <c r="J71" s="262"/>
      <c r="K71" s="259"/>
      <c r="L71" s="259"/>
      <c r="M71" s="259"/>
      <c r="N71" s="123" t="s">
        <v>196</v>
      </c>
      <c r="O71" s="113" t="s">
        <v>40</v>
      </c>
      <c r="P71" s="24">
        <v>0.24</v>
      </c>
      <c r="Q71" s="112">
        <v>714.4</v>
      </c>
      <c r="R71" s="226"/>
      <c r="S71" s="119">
        <f>SUM(R55:R71)</f>
        <v>17000.14</v>
      </c>
    </row>
    <row r="72" spans="1:19" ht="45" customHeight="1" thickBot="1" x14ac:dyDescent="0.3">
      <c r="A72" s="220"/>
      <c r="B72" s="245" t="s">
        <v>41</v>
      </c>
      <c r="C72" s="263" t="s">
        <v>12</v>
      </c>
      <c r="D72" s="259">
        <v>5021541.51</v>
      </c>
      <c r="E72" s="16"/>
      <c r="F72" s="16"/>
      <c r="G72" s="16"/>
      <c r="H72" s="16"/>
      <c r="I72" s="259">
        <v>92116.21</v>
      </c>
      <c r="J72" s="259">
        <v>73692.960000000006</v>
      </c>
      <c r="K72" s="259">
        <v>18423.240000000002</v>
      </c>
      <c r="L72" s="259"/>
      <c r="M72" s="259"/>
      <c r="N72" s="123" t="s">
        <v>196</v>
      </c>
      <c r="O72" s="143" t="s">
        <v>7</v>
      </c>
      <c r="P72" s="17">
        <v>0.03</v>
      </c>
      <c r="Q72" s="21">
        <v>132.68</v>
      </c>
      <c r="R72" s="240">
        <f>SUM(Q72:Q76)</f>
        <v>663.40000000000009</v>
      </c>
      <c r="S72" s="245" t="s">
        <v>153</v>
      </c>
    </row>
    <row r="73" spans="1:19" ht="24" customHeight="1" thickBot="1" x14ac:dyDescent="0.3">
      <c r="A73" s="220"/>
      <c r="B73" s="235"/>
      <c r="C73" s="263"/>
      <c r="D73" s="259"/>
      <c r="E73" s="146"/>
      <c r="F73" s="146"/>
      <c r="G73" s="146"/>
      <c r="H73" s="146"/>
      <c r="I73" s="259"/>
      <c r="J73" s="259"/>
      <c r="K73" s="259"/>
      <c r="L73" s="259"/>
      <c r="M73" s="259"/>
      <c r="N73" s="123" t="s">
        <v>196</v>
      </c>
      <c r="O73" s="143" t="s">
        <v>7</v>
      </c>
      <c r="P73" s="17">
        <v>0.03</v>
      </c>
      <c r="Q73" s="21">
        <v>132.68</v>
      </c>
      <c r="R73" s="225"/>
      <c r="S73" s="235"/>
    </row>
    <row r="74" spans="1:19" ht="27" customHeight="1" thickBot="1" x14ac:dyDescent="0.3">
      <c r="A74" s="220"/>
      <c r="B74" s="235"/>
      <c r="C74" s="263"/>
      <c r="D74" s="259"/>
      <c r="E74" s="146"/>
      <c r="F74" s="146"/>
      <c r="G74" s="146"/>
      <c r="H74" s="146"/>
      <c r="I74" s="259"/>
      <c r="J74" s="259"/>
      <c r="K74" s="259"/>
      <c r="L74" s="259"/>
      <c r="M74" s="259"/>
      <c r="N74" s="123" t="s">
        <v>196</v>
      </c>
      <c r="O74" s="143" t="s">
        <v>7</v>
      </c>
      <c r="P74" s="17">
        <v>0.03</v>
      </c>
      <c r="Q74" s="21">
        <v>132.68</v>
      </c>
      <c r="R74" s="225"/>
      <c r="S74" s="235"/>
    </row>
    <row r="75" spans="1:19" ht="24.6" customHeight="1" thickBot="1" x14ac:dyDescent="0.3">
      <c r="A75" s="220"/>
      <c r="B75" s="235"/>
      <c r="C75" s="263"/>
      <c r="D75" s="259"/>
      <c r="E75" s="146"/>
      <c r="F75" s="146"/>
      <c r="G75" s="146"/>
      <c r="H75" s="146"/>
      <c r="I75" s="259"/>
      <c r="J75" s="259"/>
      <c r="K75" s="259"/>
      <c r="L75" s="259"/>
      <c r="M75" s="259"/>
      <c r="N75" s="123" t="s">
        <v>196</v>
      </c>
      <c r="O75" s="143" t="s">
        <v>7</v>
      </c>
      <c r="P75" s="17">
        <v>0.03</v>
      </c>
      <c r="Q75" s="21">
        <v>132.68</v>
      </c>
      <c r="R75" s="225"/>
      <c r="S75" s="235"/>
    </row>
    <row r="76" spans="1:19" ht="27.6" customHeight="1" thickBot="1" x14ac:dyDescent="0.3">
      <c r="A76" s="220"/>
      <c r="B76" s="235"/>
      <c r="C76" s="263"/>
      <c r="D76" s="259"/>
      <c r="E76" s="146"/>
      <c r="F76" s="146"/>
      <c r="G76" s="146"/>
      <c r="H76" s="146"/>
      <c r="I76" s="259"/>
      <c r="J76" s="259"/>
      <c r="K76" s="259"/>
      <c r="L76" s="259"/>
      <c r="M76" s="259"/>
      <c r="N76" s="123" t="s">
        <v>196</v>
      </c>
      <c r="O76" s="143" t="s">
        <v>7</v>
      </c>
      <c r="P76" s="17">
        <v>0.03</v>
      </c>
      <c r="Q76" s="21">
        <v>132.68</v>
      </c>
      <c r="R76" s="241"/>
      <c r="S76" s="236"/>
    </row>
    <row r="77" spans="1:19" ht="30.75" thickBot="1" x14ac:dyDescent="0.3">
      <c r="A77" s="220"/>
      <c r="B77" s="235"/>
      <c r="C77" s="263"/>
      <c r="D77" s="259"/>
      <c r="E77" s="146"/>
      <c r="F77" s="146"/>
      <c r="G77" s="146"/>
      <c r="H77" s="146"/>
      <c r="I77" s="259"/>
      <c r="J77" s="259"/>
      <c r="K77" s="259"/>
      <c r="L77" s="259"/>
      <c r="M77" s="259"/>
      <c r="N77" s="123" t="s">
        <v>196</v>
      </c>
      <c r="O77" s="143" t="s">
        <v>7</v>
      </c>
      <c r="P77" s="17">
        <v>0.3</v>
      </c>
      <c r="Q77" s="21">
        <v>2211.31</v>
      </c>
      <c r="R77" s="48">
        <v>2211.31</v>
      </c>
      <c r="S77" s="6" t="s">
        <v>154</v>
      </c>
    </row>
    <row r="78" spans="1:19" ht="39" customHeight="1" thickBot="1" x14ac:dyDescent="0.3">
      <c r="A78" s="220"/>
      <c r="B78" s="235"/>
      <c r="C78" s="263"/>
      <c r="D78" s="259"/>
      <c r="E78" s="146"/>
      <c r="F78" s="146"/>
      <c r="G78" s="146"/>
      <c r="H78" s="146"/>
      <c r="I78" s="259"/>
      <c r="J78" s="259"/>
      <c r="K78" s="259"/>
      <c r="L78" s="259"/>
      <c r="M78" s="259"/>
      <c r="N78" s="123" t="s">
        <v>196</v>
      </c>
      <c r="O78" s="143" t="s">
        <v>7</v>
      </c>
      <c r="P78" s="17">
        <v>0.22</v>
      </c>
      <c r="Q78" s="21">
        <v>1621.62</v>
      </c>
      <c r="R78" s="51">
        <v>1621.62</v>
      </c>
      <c r="S78" s="6" t="s">
        <v>155</v>
      </c>
    </row>
    <row r="79" spans="1:19" ht="29.45" customHeight="1" thickBot="1" x14ac:dyDescent="0.3">
      <c r="A79" s="220"/>
      <c r="B79" s="235"/>
      <c r="C79" s="263"/>
      <c r="D79" s="259"/>
      <c r="E79" s="146"/>
      <c r="F79" s="146"/>
      <c r="G79" s="146"/>
      <c r="H79" s="146"/>
      <c r="I79" s="259"/>
      <c r="J79" s="259"/>
      <c r="K79" s="259"/>
      <c r="L79" s="259"/>
      <c r="M79" s="259"/>
      <c r="N79" s="123" t="s">
        <v>196</v>
      </c>
      <c r="O79" s="144" t="s">
        <v>40</v>
      </c>
      <c r="P79" s="39">
        <v>0.24</v>
      </c>
      <c r="Q79" s="40">
        <v>964.93</v>
      </c>
      <c r="R79" s="240">
        <f>SUM(Q79:Q82)</f>
        <v>7076.1799999999994</v>
      </c>
      <c r="S79" s="78"/>
    </row>
    <row r="80" spans="1:19" ht="29.45" customHeight="1" thickBot="1" x14ac:dyDescent="0.3">
      <c r="A80" s="220"/>
      <c r="B80" s="235"/>
      <c r="C80" s="263"/>
      <c r="D80" s="259"/>
      <c r="E80" s="146"/>
      <c r="F80" s="146"/>
      <c r="G80" s="146"/>
      <c r="H80" s="146"/>
      <c r="I80" s="259"/>
      <c r="J80" s="259"/>
      <c r="K80" s="259"/>
      <c r="L80" s="259"/>
      <c r="M80" s="259"/>
      <c r="N80" s="144" t="s">
        <v>199</v>
      </c>
      <c r="O80" s="144" t="s">
        <v>40</v>
      </c>
      <c r="P80" s="39">
        <v>0.24</v>
      </c>
      <c r="Q80" s="40">
        <v>2573.16</v>
      </c>
      <c r="R80" s="226"/>
      <c r="S80" s="78"/>
    </row>
    <row r="81" spans="1:19" ht="36.6" customHeight="1" thickBot="1" x14ac:dyDescent="0.3">
      <c r="A81" s="220"/>
      <c r="B81" s="235"/>
      <c r="C81" s="263"/>
      <c r="D81" s="259"/>
      <c r="E81" s="146"/>
      <c r="F81" s="146"/>
      <c r="G81" s="146"/>
      <c r="H81" s="146"/>
      <c r="I81" s="259"/>
      <c r="J81" s="259"/>
      <c r="K81" s="259"/>
      <c r="L81" s="259"/>
      <c r="M81" s="259"/>
      <c r="N81" s="123" t="s">
        <v>196</v>
      </c>
      <c r="O81" s="144" t="s">
        <v>40</v>
      </c>
      <c r="P81" s="39">
        <v>0.24</v>
      </c>
      <c r="Q81" s="40">
        <v>964.93</v>
      </c>
      <c r="R81" s="226"/>
      <c r="S81" s="108" t="s">
        <v>161</v>
      </c>
    </row>
    <row r="82" spans="1:19" ht="51.6" customHeight="1" thickBot="1" x14ac:dyDescent="0.3">
      <c r="A82" s="221"/>
      <c r="B82" s="236"/>
      <c r="C82" s="263"/>
      <c r="D82" s="259"/>
      <c r="E82" s="146"/>
      <c r="F82" s="146"/>
      <c r="G82" s="146"/>
      <c r="H82" s="146"/>
      <c r="I82" s="259"/>
      <c r="J82" s="259"/>
      <c r="K82" s="259"/>
      <c r="L82" s="259"/>
      <c r="M82" s="259"/>
      <c r="N82" s="123" t="s">
        <v>196</v>
      </c>
      <c r="O82" s="144" t="s">
        <v>40</v>
      </c>
      <c r="P82" s="39">
        <v>0.24</v>
      </c>
      <c r="Q82" s="40">
        <v>2573.16</v>
      </c>
      <c r="R82" s="227"/>
      <c r="S82" s="121">
        <f>SUM(Q72:Q82)</f>
        <v>11572.51</v>
      </c>
    </row>
    <row r="83" spans="1:19" ht="15.75" thickBot="1" x14ac:dyDescent="0.3">
      <c r="I83" s="5"/>
      <c r="J83" s="5"/>
      <c r="K83" s="5"/>
      <c r="L83" s="5"/>
      <c r="M83" s="5"/>
      <c r="N83" s="54"/>
      <c r="R83" s="146"/>
      <c r="S83" s="146"/>
    </row>
    <row r="84" spans="1:19" ht="15.75" thickBot="1" x14ac:dyDescent="0.3">
      <c r="I84" s="5"/>
      <c r="J84" s="5"/>
      <c r="K84" s="5"/>
      <c r="L84" s="5"/>
      <c r="M84" s="5"/>
      <c r="N84" s="54"/>
      <c r="R84" s="4">
        <f>SUM(R5:R82)</f>
        <v>140649.87999999998</v>
      </c>
      <c r="S84" s="4">
        <f>SUM(S22,S40,S54,S71,S82)</f>
        <v>140649.88</v>
      </c>
    </row>
    <row r="85" spans="1:19" x14ac:dyDescent="0.25">
      <c r="I85" s="5"/>
      <c r="J85" s="5"/>
      <c r="K85" s="5"/>
      <c r="L85" s="5"/>
      <c r="M85" s="5"/>
      <c r="N85" s="54"/>
    </row>
    <row r="86" spans="1:19" x14ac:dyDescent="0.25">
      <c r="J86" s="5"/>
    </row>
    <row r="87" spans="1:19" x14ac:dyDescent="0.25">
      <c r="J87" s="5"/>
    </row>
    <row r="88" spans="1:19" x14ac:dyDescent="0.25">
      <c r="J88" s="5"/>
      <c r="R88" s="20"/>
    </row>
    <row r="89" spans="1:19" x14ac:dyDescent="0.25">
      <c r="J89" s="5"/>
    </row>
    <row r="90" spans="1:19" x14ac:dyDescent="0.25">
      <c r="J90" s="5"/>
    </row>
    <row r="91" spans="1:19" x14ac:dyDescent="0.25">
      <c r="J91" s="5"/>
    </row>
    <row r="92" spans="1:19" x14ac:dyDescent="0.25">
      <c r="J92" s="5"/>
    </row>
    <row r="93" spans="1:19" x14ac:dyDescent="0.25">
      <c r="J93" s="5"/>
    </row>
    <row r="94" spans="1:19" x14ac:dyDescent="0.25">
      <c r="J94" s="5"/>
    </row>
    <row r="95" spans="1:19" x14ac:dyDescent="0.25">
      <c r="J95" s="5"/>
    </row>
    <row r="96" spans="1:19" x14ac:dyDescent="0.25">
      <c r="J96" s="5"/>
    </row>
    <row r="97" spans="10:10" x14ac:dyDescent="0.25">
      <c r="J97" s="5"/>
    </row>
    <row r="98" spans="10:10" x14ac:dyDescent="0.25">
      <c r="J98" s="5"/>
    </row>
    <row r="99" spans="10:10" x14ac:dyDescent="0.25">
      <c r="J99" s="5"/>
    </row>
    <row r="100" spans="10:10" x14ac:dyDescent="0.25">
      <c r="J100" s="5"/>
    </row>
    <row r="101" spans="10:10" x14ac:dyDescent="0.25">
      <c r="J101" s="5"/>
    </row>
    <row r="102" spans="10:10" x14ac:dyDescent="0.25">
      <c r="J102" s="5"/>
    </row>
    <row r="103" spans="10:10" x14ac:dyDescent="0.25">
      <c r="J103" s="5"/>
    </row>
    <row r="104" spans="10:10" x14ac:dyDescent="0.25">
      <c r="J104" s="5"/>
    </row>
    <row r="105" spans="10:10" x14ac:dyDescent="0.25">
      <c r="J105" s="5"/>
    </row>
    <row r="106" spans="10:10" x14ac:dyDescent="0.25">
      <c r="J106" s="5"/>
    </row>
    <row r="107" spans="10:10" x14ac:dyDescent="0.25">
      <c r="J107" s="5"/>
    </row>
    <row r="108" spans="10:10" x14ac:dyDescent="0.25">
      <c r="J108" s="5"/>
    </row>
    <row r="109" spans="10:10" x14ac:dyDescent="0.25">
      <c r="J109" s="5"/>
    </row>
    <row r="110" spans="10:10" x14ac:dyDescent="0.25">
      <c r="J110" s="5"/>
    </row>
    <row r="111" spans="10:10" x14ac:dyDescent="0.25">
      <c r="J111" s="5"/>
    </row>
    <row r="112" spans="10:10" x14ac:dyDescent="0.25">
      <c r="J112" s="5"/>
    </row>
    <row r="113" spans="10:10" x14ac:dyDescent="0.25">
      <c r="J113" s="5"/>
    </row>
    <row r="114" spans="10:10" x14ac:dyDescent="0.25">
      <c r="J114" s="5"/>
    </row>
    <row r="115" spans="10:10" x14ac:dyDescent="0.25">
      <c r="J115" s="5"/>
    </row>
    <row r="116" spans="10:10" x14ac:dyDescent="0.25">
      <c r="J116" s="5"/>
    </row>
    <row r="117" spans="10:10" x14ac:dyDescent="0.25">
      <c r="J117" s="5"/>
    </row>
    <row r="118" spans="10:10" x14ac:dyDescent="0.25">
      <c r="J118" s="5"/>
    </row>
    <row r="119" spans="10:10" x14ac:dyDescent="0.25">
      <c r="J119" s="5"/>
    </row>
    <row r="120" spans="10:10" x14ac:dyDescent="0.25">
      <c r="J120" s="5"/>
    </row>
    <row r="121" spans="10:10" x14ac:dyDescent="0.25">
      <c r="J121" s="5"/>
    </row>
    <row r="122" spans="10:10" x14ac:dyDescent="0.25">
      <c r="J122" s="5"/>
    </row>
    <row r="123" spans="10:10" x14ac:dyDescent="0.25">
      <c r="J123" s="5"/>
    </row>
    <row r="124" spans="10:10" x14ac:dyDescent="0.25">
      <c r="J124" s="5"/>
    </row>
    <row r="125" spans="10:10" x14ac:dyDescent="0.25">
      <c r="J125" s="5"/>
    </row>
    <row r="126" spans="10:10" x14ac:dyDescent="0.25">
      <c r="J126" s="5"/>
    </row>
    <row r="127" spans="10:10" x14ac:dyDescent="0.25">
      <c r="J127" s="5"/>
    </row>
  </sheetData>
  <sheetProtection algorithmName="SHA-512" hashValue="oEZwcux28mggAN3/XtdCPEvORvpPpaN4aloLWkwitoIYzcZjHTbnvB5ycGLvh7W+Khrt6g6x0kMApK2V3rcobg==" saltValue="wwsLzj5FnHAa7hN1B90XhQ==" spinCount="100000" sheet="1" objects="1" scenarios="1" formatColumns="0" formatRows="0" sort="0" autoFilter="0"/>
  <mergeCells count="75">
    <mergeCell ref="J72:J82"/>
    <mergeCell ref="K5:K22"/>
    <mergeCell ref="L5:L22"/>
    <mergeCell ref="M5:M22"/>
    <mergeCell ref="R14:R22"/>
    <mergeCell ref="J41:J54"/>
    <mergeCell ref="P5:P9"/>
    <mergeCell ref="R79:R82"/>
    <mergeCell ref="L23:L40"/>
    <mergeCell ref="R5:R9"/>
    <mergeCell ref="R10:R12"/>
    <mergeCell ref="J55:J71"/>
    <mergeCell ref="K55:K71"/>
    <mergeCell ref="K72:K82"/>
    <mergeCell ref="L72:L82"/>
    <mergeCell ref="M72:M82"/>
    <mergeCell ref="B72:B82"/>
    <mergeCell ref="C72:C82"/>
    <mergeCell ref="D72:D82"/>
    <mergeCell ref="I72:I82"/>
    <mergeCell ref="B55:B71"/>
    <mergeCell ref="C55:C71"/>
    <mergeCell ref="D55:D71"/>
    <mergeCell ref="I55:I71"/>
    <mergeCell ref="S5:S9"/>
    <mergeCell ref="S10:S12"/>
    <mergeCell ref="J5:J22"/>
    <mergeCell ref="B23:B40"/>
    <mergeCell ref="R64:R71"/>
    <mergeCell ref="B5:B22"/>
    <mergeCell ref="C5:C22"/>
    <mergeCell ref="D5:D22"/>
    <mergeCell ref="I5:I22"/>
    <mergeCell ref="L41:L54"/>
    <mergeCell ref="M41:M54"/>
    <mergeCell ref="C23:C40"/>
    <mergeCell ref="D23:D40"/>
    <mergeCell ref="I23:I40"/>
    <mergeCell ref="J23:J40"/>
    <mergeCell ref="K23:K40"/>
    <mergeCell ref="B41:B54"/>
    <mergeCell ref="C41:C54"/>
    <mergeCell ref="D41:D54"/>
    <mergeCell ref="I41:I54"/>
    <mergeCell ref="R50:R54"/>
    <mergeCell ref="P62:P63"/>
    <mergeCell ref="P60:P61"/>
    <mergeCell ref="M23:M40"/>
    <mergeCell ref="K41:K54"/>
    <mergeCell ref="L55:L71"/>
    <mergeCell ref="M55:M71"/>
    <mergeCell ref="S23:S27"/>
    <mergeCell ref="S41:S45"/>
    <mergeCell ref="P41:P45"/>
    <mergeCell ref="R41:R45"/>
    <mergeCell ref="P10:P12"/>
    <mergeCell ref="R31:R40"/>
    <mergeCell ref="R23:R27"/>
    <mergeCell ref="P23:P27"/>
    <mergeCell ref="A5:A82"/>
    <mergeCell ref="S72:S76"/>
    <mergeCell ref="R72:R76"/>
    <mergeCell ref="S55:S59"/>
    <mergeCell ref="S60:S61"/>
    <mergeCell ref="R60:R61"/>
    <mergeCell ref="S62:S63"/>
    <mergeCell ref="R62:R63"/>
    <mergeCell ref="S46:S48"/>
    <mergeCell ref="P46:P48"/>
    <mergeCell ref="R46:R48"/>
    <mergeCell ref="P55:P59"/>
    <mergeCell ref="R55:R59"/>
    <mergeCell ref="S28:S29"/>
    <mergeCell ref="P28:P29"/>
    <mergeCell ref="R28:R29"/>
  </mergeCells>
  <printOptions gridLines="1"/>
  <pageMargins left="0.25" right="0.25" top="0.75" bottom="0.75" header="0.3" footer="0.3"/>
  <pageSetup paperSize="9" scale="2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7A66C-73DC-4E21-ACBC-83EC7BA4B05B}">
  <sheetPr>
    <pageSetUpPr fitToPage="1"/>
  </sheetPr>
  <dimension ref="A1:S107"/>
  <sheetViews>
    <sheetView zoomScale="80" zoomScaleNormal="80" workbookViewId="0">
      <selection activeCell="I3" sqref="I3"/>
    </sheetView>
  </sheetViews>
  <sheetFormatPr defaultColWidth="9.140625" defaultRowHeight="15" x14ac:dyDescent="0.25"/>
  <cols>
    <col min="1" max="1" width="17.85546875" style="77" customWidth="1"/>
    <col min="2" max="2" width="53.28515625" style="77" customWidth="1"/>
    <col min="3" max="3" width="17.85546875" style="77" customWidth="1"/>
    <col min="4" max="4" width="14.85546875" style="77" customWidth="1"/>
    <col min="5" max="5" width="18.28515625" style="77" hidden="1" customWidth="1"/>
    <col min="6" max="6" width="9.140625" style="77" hidden="1" customWidth="1"/>
    <col min="7" max="7" width="0.140625" style="77" hidden="1" customWidth="1"/>
    <col min="8" max="8" width="2.42578125" style="77" hidden="1" customWidth="1"/>
    <col min="9" max="9" width="17.140625" style="77" customWidth="1"/>
    <col min="10" max="10" width="10.85546875" style="80" customWidth="1"/>
    <col min="11" max="13" width="11.85546875" style="77" customWidth="1"/>
    <col min="14" max="14" width="22.85546875" style="117" customWidth="1"/>
    <col min="15" max="16" width="18.28515625" style="77" customWidth="1"/>
    <col min="17" max="17" width="15.7109375" style="77" customWidth="1"/>
    <col min="18" max="18" width="16.140625" style="77" customWidth="1"/>
    <col min="19" max="19" width="44.7109375" style="117" customWidth="1"/>
    <col min="20" max="16384" width="9.140625" style="77"/>
  </cols>
  <sheetData>
    <row r="1" spans="1:19" x14ac:dyDescent="0.25">
      <c r="J1" s="77"/>
    </row>
    <row r="2" spans="1:19" x14ac:dyDescent="0.25">
      <c r="J2" s="77"/>
    </row>
    <row r="3" spans="1:19" ht="15.75" thickBot="1" x14ac:dyDescent="0.3">
      <c r="A3" s="31"/>
      <c r="B3" s="31"/>
      <c r="C3" s="31"/>
      <c r="D3" s="31"/>
      <c r="E3" s="31"/>
      <c r="F3" s="31"/>
      <c r="G3" s="31"/>
      <c r="H3" s="31"/>
      <c r="I3" s="31"/>
      <c r="J3" s="31"/>
    </row>
    <row r="4" spans="1:19" ht="80.25" customHeight="1" thickBot="1" x14ac:dyDescent="0.3">
      <c r="A4" s="201" t="s">
        <v>191</v>
      </c>
      <c r="B4" s="124" t="s">
        <v>3</v>
      </c>
      <c r="C4" s="124" t="s">
        <v>11</v>
      </c>
      <c r="D4" s="125" t="s">
        <v>0</v>
      </c>
      <c r="E4" s="126"/>
      <c r="F4" s="127"/>
      <c r="G4" s="127"/>
      <c r="H4" s="127"/>
      <c r="I4" s="128" t="s">
        <v>1</v>
      </c>
      <c r="J4" s="129">
        <v>0.8</v>
      </c>
      <c r="K4" s="150">
        <v>0.2</v>
      </c>
      <c r="L4" s="129" t="s">
        <v>42</v>
      </c>
      <c r="M4" s="129" t="s">
        <v>43</v>
      </c>
      <c r="N4" s="129" t="s">
        <v>4</v>
      </c>
      <c r="O4" s="130" t="s">
        <v>5</v>
      </c>
      <c r="P4" s="130" t="s">
        <v>6</v>
      </c>
      <c r="Q4" s="130" t="s">
        <v>2</v>
      </c>
      <c r="R4" s="129" t="s">
        <v>9</v>
      </c>
      <c r="S4" s="130" t="s">
        <v>83</v>
      </c>
    </row>
    <row r="5" spans="1:19" ht="88.9" customHeight="1" thickBot="1" x14ac:dyDescent="0.3">
      <c r="A5" s="220" t="s">
        <v>225</v>
      </c>
      <c r="B5" s="258" t="s">
        <v>162</v>
      </c>
      <c r="C5" s="258" t="s">
        <v>12</v>
      </c>
      <c r="D5" s="262">
        <v>8052394.7999999998</v>
      </c>
      <c r="E5" s="149"/>
      <c r="F5" s="149"/>
      <c r="G5" s="149"/>
      <c r="H5" s="149"/>
      <c r="I5" s="262">
        <v>143640.71</v>
      </c>
      <c r="J5" s="258">
        <v>114912.57</v>
      </c>
      <c r="K5" s="259">
        <v>28728.14</v>
      </c>
      <c r="L5" s="264">
        <v>0.3</v>
      </c>
      <c r="M5" s="264">
        <v>0.24</v>
      </c>
      <c r="N5" s="152" t="s">
        <v>193</v>
      </c>
      <c r="O5" s="267" t="s">
        <v>7</v>
      </c>
      <c r="P5" s="257">
        <v>0.3</v>
      </c>
      <c r="Q5" s="21">
        <v>3447.38</v>
      </c>
      <c r="R5" s="265">
        <f>SUM(Q5:Q7)</f>
        <v>10342.14</v>
      </c>
      <c r="S5" s="245" t="s">
        <v>163</v>
      </c>
    </row>
    <row r="6" spans="1:19" ht="38.450000000000003" customHeight="1" thickBot="1" x14ac:dyDescent="0.3">
      <c r="A6" s="220"/>
      <c r="B6" s="258"/>
      <c r="C6" s="258"/>
      <c r="D6" s="262"/>
      <c r="E6" s="148"/>
      <c r="F6" s="148"/>
      <c r="G6" s="148"/>
      <c r="H6" s="148"/>
      <c r="I6" s="262"/>
      <c r="J6" s="258"/>
      <c r="K6" s="259"/>
      <c r="L6" s="264"/>
      <c r="M6" s="264"/>
      <c r="N6" s="152" t="s">
        <v>192</v>
      </c>
      <c r="O6" s="267"/>
      <c r="P6" s="257"/>
      <c r="Q6" s="21">
        <v>3447.38</v>
      </c>
      <c r="R6" s="265"/>
      <c r="S6" s="235"/>
    </row>
    <row r="7" spans="1:19" ht="35.450000000000003" customHeight="1" thickBot="1" x14ac:dyDescent="0.3">
      <c r="A7" s="220"/>
      <c r="B7" s="258"/>
      <c r="C7" s="258"/>
      <c r="D7" s="262"/>
      <c r="E7" s="148"/>
      <c r="F7" s="148"/>
      <c r="G7" s="148"/>
      <c r="H7" s="148"/>
      <c r="I7" s="262"/>
      <c r="J7" s="258"/>
      <c r="K7" s="259"/>
      <c r="L7" s="264"/>
      <c r="M7" s="264"/>
      <c r="N7" s="152" t="s">
        <v>200</v>
      </c>
      <c r="O7" s="267"/>
      <c r="P7" s="257"/>
      <c r="Q7" s="21">
        <v>3447.38</v>
      </c>
      <c r="R7" s="265"/>
      <c r="S7" s="236"/>
    </row>
    <row r="8" spans="1:19" ht="34.9" customHeight="1" thickBot="1" x14ac:dyDescent="0.3">
      <c r="A8" s="220"/>
      <c r="B8" s="258"/>
      <c r="C8" s="258"/>
      <c r="D8" s="262"/>
      <c r="E8" s="147"/>
      <c r="F8" s="147"/>
      <c r="G8" s="147"/>
      <c r="H8" s="147"/>
      <c r="I8" s="262"/>
      <c r="J8" s="258"/>
      <c r="K8" s="259"/>
      <c r="L8" s="264"/>
      <c r="M8" s="264"/>
      <c r="N8" s="152" t="s">
        <v>192</v>
      </c>
      <c r="O8" s="267"/>
      <c r="P8" s="281">
        <v>0.22</v>
      </c>
      <c r="Q8" s="21">
        <v>2528.08</v>
      </c>
      <c r="R8" s="265">
        <f>SUM(Q8:Q9)</f>
        <v>5056.16</v>
      </c>
      <c r="S8" s="245" t="s">
        <v>164</v>
      </c>
    </row>
    <row r="9" spans="1:19" ht="32.450000000000003" customHeight="1" thickBot="1" x14ac:dyDescent="0.3">
      <c r="A9" s="220"/>
      <c r="B9" s="258"/>
      <c r="C9" s="258"/>
      <c r="D9" s="262"/>
      <c r="E9" s="147"/>
      <c r="F9" s="147"/>
      <c r="G9" s="147"/>
      <c r="H9" s="147"/>
      <c r="I9" s="262"/>
      <c r="J9" s="258"/>
      <c r="K9" s="259"/>
      <c r="L9" s="264"/>
      <c r="M9" s="264"/>
      <c r="N9" s="152" t="s">
        <v>192</v>
      </c>
      <c r="O9" s="267"/>
      <c r="P9" s="281"/>
      <c r="Q9" s="21">
        <v>2528.08</v>
      </c>
      <c r="R9" s="265"/>
      <c r="S9" s="236"/>
    </row>
    <row r="10" spans="1:19" ht="138" customHeight="1" thickBot="1" x14ac:dyDescent="0.3">
      <c r="A10" s="220"/>
      <c r="B10" s="258"/>
      <c r="C10" s="258"/>
      <c r="D10" s="262"/>
      <c r="E10" s="149"/>
      <c r="F10" s="149"/>
      <c r="G10" s="149"/>
      <c r="H10" s="149"/>
      <c r="I10" s="262"/>
      <c r="J10" s="258"/>
      <c r="K10" s="259"/>
      <c r="L10" s="264"/>
      <c r="M10" s="264"/>
      <c r="N10" s="152" t="s">
        <v>192</v>
      </c>
      <c r="O10" s="271" t="s">
        <v>40</v>
      </c>
      <c r="P10" s="272">
        <v>0.24</v>
      </c>
      <c r="Q10" s="155">
        <v>517.11</v>
      </c>
      <c r="R10" s="265">
        <f>SUM(Q10:Q20)</f>
        <v>2068.4100000000008</v>
      </c>
      <c r="S10" s="145" t="s">
        <v>165</v>
      </c>
    </row>
    <row r="11" spans="1:19" ht="134.25" customHeight="1" thickBot="1" x14ac:dyDescent="0.3">
      <c r="A11" s="220"/>
      <c r="B11" s="258"/>
      <c r="C11" s="258"/>
      <c r="D11" s="262"/>
      <c r="E11" s="149"/>
      <c r="F11" s="149"/>
      <c r="G11" s="149"/>
      <c r="H11" s="149"/>
      <c r="I11" s="262"/>
      <c r="J11" s="258"/>
      <c r="K11" s="259"/>
      <c r="L11" s="264"/>
      <c r="M11" s="264"/>
      <c r="N11" s="152" t="s">
        <v>192</v>
      </c>
      <c r="O11" s="271"/>
      <c r="P11" s="272"/>
      <c r="Q11" s="155">
        <v>155.13</v>
      </c>
      <c r="R11" s="265"/>
      <c r="S11" s="145" t="s">
        <v>166</v>
      </c>
    </row>
    <row r="12" spans="1:19" ht="123" customHeight="1" thickBot="1" x14ac:dyDescent="0.3">
      <c r="A12" s="220"/>
      <c r="B12" s="258"/>
      <c r="C12" s="258"/>
      <c r="D12" s="262"/>
      <c r="E12" s="149"/>
      <c r="F12" s="149"/>
      <c r="G12" s="149"/>
      <c r="H12" s="149"/>
      <c r="I12" s="262"/>
      <c r="J12" s="258"/>
      <c r="K12" s="259"/>
      <c r="L12" s="264"/>
      <c r="M12" s="264"/>
      <c r="N12" s="152" t="s">
        <v>192</v>
      </c>
      <c r="O12" s="271"/>
      <c r="P12" s="272"/>
      <c r="Q12" s="155">
        <v>155.13</v>
      </c>
      <c r="R12" s="265"/>
      <c r="S12" s="145" t="s">
        <v>166</v>
      </c>
    </row>
    <row r="13" spans="1:19" ht="139.5" customHeight="1" thickBot="1" x14ac:dyDescent="0.3">
      <c r="A13" s="220"/>
      <c r="B13" s="258"/>
      <c r="C13" s="258"/>
      <c r="D13" s="262"/>
      <c r="E13" s="149"/>
      <c r="F13" s="149"/>
      <c r="G13" s="149"/>
      <c r="H13" s="149"/>
      <c r="I13" s="262"/>
      <c r="J13" s="258"/>
      <c r="K13" s="259"/>
      <c r="L13" s="264"/>
      <c r="M13" s="264"/>
      <c r="N13" s="152" t="s">
        <v>192</v>
      </c>
      <c r="O13" s="271"/>
      <c r="P13" s="272"/>
      <c r="Q13" s="155">
        <v>155.13</v>
      </c>
      <c r="R13" s="265"/>
      <c r="S13" s="145" t="s">
        <v>166</v>
      </c>
    </row>
    <row r="14" spans="1:19" ht="112.9" customHeight="1" thickBot="1" x14ac:dyDescent="0.3">
      <c r="A14" s="220"/>
      <c r="B14" s="258"/>
      <c r="C14" s="258"/>
      <c r="D14" s="262"/>
      <c r="E14" s="149"/>
      <c r="F14" s="149"/>
      <c r="G14" s="149"/>
      <c r="H14" s="149"/>
      <c r="I14" s="262"/>
      <c r="J14" s="258"/>
      <c r="K14" s="259"/>
      <c r="L14" s="264"/>
      <c r="M14" s="264"/>
      <c r="N14" s="153" t="s">
        <v>203</v>
      </c>
      <c r="O14" s="271"/>
      <c r="P14" s="272"/>
      <c r="Q14" s="155">
        <v>155.13</v>
      </c>
      <c r="R14" s="265"/>
      <c r="S14" s="145" t="s">
        <v>166</v>
      </c>
    </row>
    <row r="15" spans="1:19" ht="114" customHeight="1" thickBot="1" x14ac:dyDescent="0.3">
      <c r="A15" s="220"/>
      <c r="B15" s="258"/>
      <c r="C15" s="258"/>
      <c r="D15" s="262"/>
      <c r="E15" s="149"/>
      <c r="F15" s="149"/>
      <c r="G15" s="149"/>
      <c r="H15" s="149"/>
      <c r="I15" s="262"/>
      <c r="J15" s="258"/>
      <c r="K15" s="259"/>
      <c r="L15" s="264"/>
      <c r="M15" s="264"/>
      <c r="N15" s="153" t="s">
        <v>200</v>
      </c>
      <c r="O15" s="271"/>
      <c r="P15" s="272"/>
      <c r="Q15" s="155">
        <v>155.13</v>
      </c>
      <c r="R15" s="265"/>
      <c r="S15" s="145" t="s">
        <v>166</v>
      </c>
    </row>
    <row r="16" spans="1:19" ht="108.75" customHeight="1" thickBot="1" x14ac:dyDescent="0.3">
      <c r="A16" s="220"/>
      <c r="B16" s="258"/>
      <c r="C16" s="258"/>
      <c r="D16" s="262"/>
      <c r="E16" s="149"/>
      <c r="F16" s="149"/>
      <c r="G16" s="149"/>
      <c r="H16" s="149"/>
      <c r="I16" s="262"/>
      <c r="J16" s="258"/>
      <c r="K16" s="259"/>
      <c r="L16" s="264"/>
      <c r="M16" s="264"/>
      <c r="N16" s="153" t="s">
        <v>203</v>
      </c>
      <c r="O16" s="271"/>
      <c r="P16" s="272"/>
      <c r="Q16" s="155">
        <v>155.13</v>
      </c>
      <c r="R16" s="265"/>
      <c r="S16" s="145" t="s">
        <v>166</v>
      </c>
    </row>
    <row r="17" spans="1:19" ht="117.75" customHeight="1" thickBot="1" x14ac:dyDescent="0.3">
      <c r="A17" s="220"/>
      <c r="B17" s="258"/>
      <c r="C17" s="258"/>
      <c r="D17" s="262"/>
      <c r="E17" s="149"/>
      <c r="F17" s="149"/>
      <c r="G17" s="149"/>
      <c r="H17" s="149"/>
      <c r="I17" s="262"/>
      <c r="J17" s="258"/>
      <c r="K17" s="259"/>
      <c r="L17" s="264"/>
      <c r="M17" s="264"/>
      <c r="N17" s="153" t="s">
        <v>204</v>
      </c>
      <c r="O17" s="271"/>
      <c r="P17" s="272"/>
      <c r="Q17" s="155">
        <v>155.13</v>
      </c>
      <c r="R17" s="265"/>
      <c r="S17" s="145" t="s">
        <v>166</v>
      </c>
    </row>
    <row r="18" spans="1:19" ht="133.5" customHeight="1" thickBot="1" x14ac:dyDescent="0.3">
      <c r="A18" s="220"/>
      <c r="B18" s="258"/>
      <c r="C18" s="258"/>
      <c r="D18" s="262"/>
      <c r="E18" s="149"/>
      <c r="F18" s="149"/>
      <c r="G18" s="149"/>
      <c r="H18" s="149"/>
      <c r="I18" s="262"/>
      <c r="J18" s="258"/>
      <c r="K18" s="259"/>
      <c r="L18" s="264"/>
      <c r="M18" s="264"/>
      <c r="N18" s="153" t="s">
        <v>192</v>
      </c>
      <c r="O18" s="271"/>
      <c r="P18" s="272"/>
      <c r="Q18" s="155">
        <v>155.13</v>
      </c>
      <c r="R18" s="265"/>
      <c r="S18" s="145" t="s">
        <v>166</v>
      </c>
    </row>
    <row r="19" spans="1:19" ht="117.75" customHeight="1" thickBot="1" x14ac:dyDescent="0.3">
      <c r="A19" s="220"/>
      <c r="B19" s="258"/>
      <c r="C19" s="258"/>
      <c r="D19" s="262"/>
      <c r="E19" s="149"/>
      <c r="F19" s="149"/>
      <c r="G19" s="149"/>
      <c r="H19" s="149"/>
      <c r="I19" s="262"/>
      <c r="J19" s="258"/>
      <c r="K19" s="259"/>
      <c r="L19" s="264"/>
      <c r="M19" s="264"/>
      <c r="N19" s="153" t="s">
        <v>205</v>
      </c>
      <c r="O19" s="271"/>
      <c r="P19" s="272"/>
      <c r="Q19" s="155">
        <v>155.13</v>
      </c>
      <c r="R19" s="265"/>
      <c r="S19" s="145" t="s">
        <v>166</v>
      </c>
    </row>
    <row r="20" spans="1:19" ht="136.5" customHeight="1" thickBot="1" x14ac:dyDescent="0.3">
      <c r="A20" s="220"/>
      <c r="B20" s="258"/>
      <c r="C20" s="258"/>
      <c r="D20" s="262"/>
      <c r="E20" s="149"/>
      <c r="F20" s="149"/>
      <c r="G20" s="149"/>
      <c r="H20" s="149"/>
      <c r="I20" s="262"/>
      <c r="J20" s="258"/>
      <c r="K20" s="259"/>
      <c r="L20" s="264"/>
      <c r="M20" s="264"/>
      <c r="N20" s="153" t="s">
        <v>200</v>
      </c>
      <c r="O20" s="271"/>
      <c r="P20" s="272"/>
      <c r="Q20" s="155">
        <v>155.13</v>
      </c>
      <c r="R20" s="265"/>
      <c r="S20" s="160" t="s">
        <v>166</v>
      </c>
    </row>
    <row r="21" spans="1:19" ht="50.45" customHeight="1" thickBot="1" x14ac:dyDescent="0.3">
      <c r="A21" s="220"/>
      <c r="B21" s="260" t="s">
        <v>167</v>
      </c>
      <c r="C21" s="261" t="s">
        <v>12</v>
      </c>
      <c r="D21" s="262">
        <v>6812634</v>
      </c>
      <c r="E21" s="147"/>
      <c r="F21" s="147"/>
      <c r="G21" s="147"/>
      <c r="H21" s="147"/>
      <c r="I21" s="262">
        <v>122564.78</v>
      </c>
      <c r="J21" s="258">
        <v>98051.82</v>
      </c>
      <c r="K21" s="258">
        <v>24152.959999999999</v>
      </c>
      <c r="L21" s="273">
        <v>0.3</v>
      </c>
      <c r="M21" s="273">
        <v>0.24</v>
      </c>
      <c r="N21" s="154" t="s">
        <v>192</v>
      </c>
      <c r="O21" s="267" t="s">
        <v>7</v>
      </c>
      <c r="P21" s="257">
        <v>0.3</v>
      </c>
      <c r="Q21" s="157">
        <v>2941.55</v>
      </c>
      <c r="R21" s="265">
        <f>SUM(Q21:Q25)</f>
        <v>13138.93</v>
      </c>
      <c r="S21" s="245" t="s">
        <v>168</v>
      </c>
    </row>
    <row r="22" spans="1:19" ht="37.9" customHeight="1" thickBot="1" x14ac:dyDescent="0.3">
      <c r="A22" s="220"/>
      <c r="B22" s="260"/>
      <c r="C22" s="261"/>
      <c r="D22" s="262"/>
      <c r="E22" s="149"/>
      <c r="F22" s="149"/>
      <c r="G22" s="149"/>
      <c r="H22" s="149"/>
      <c r="I22" s="262"/>
      <c r="J22" s="258"/>
      <c r="K22" s="258"/>
      <c r="L22" s="273"/>
      <c r="M22" s="273"/>
      <c r="N22" s="154" t="s">
        <v>192</v>
      </c>
      <c r="O22" s="267"/>
      <c r="P22" s="257"/>
      <c r="Q22" s="157">
        <v>2941.55</v>
      </c>
      <c r="R22" s="265"/>
      <c r="S22" s="235"/>
    </row>
    <row r="23" spans="1:19" ht="30.6" customHeight="1" thickBot="1" x14ac:dyDescent="0.3">
      <c r="A23" s="220"/>
      <c r="B23" s="260"/>
      <c r="C23" s="261"/>
      <c r="D23" s="262"/>
      <c r="E23" s="149"/>
      <c r="F23" s="149"/>
      <c r="G23" s="149"/>
      <c r="H23" s="149"/>
      <c r="I23" s="262"/>
      <c r="J23" s="258"/>
      <c r="K23" s="258"/>
      <c r="L23" s="273"/>
      <c r="M23" s="273"/>
      <c r="N23" s="154" t="s">
        <v>199</v>
      </c>
      <c r="O23" s="267"/>
      <c r="P23" s="257"/>
      <c r="Q23" s="157">
        <v>2941.55</v>
      </c>
      <c r="R23" s="265"/>
      <c r="S23" s="236"/>
    </row>
    <row r="24" spans="1:19" ht="45" customHeight="1" thickBot="1" x14ac:dyDescent="0.3">
      <c r="A24" s="220"/>
      <c r="B24" s="260"/>
      <c r="C24" s="261"/>
      <c r="D24" s="262"/>
      <c r="E24" s="149"/>
      <c r="F24" s="149"/>
      <c r="G24" s="149"/>
      <c r="H24" s="149"/>
      <c r="I24" s="262"/>
      <c r="J24" s="258"/>
      <c r="K24" s="258"/>
      <c r="L24" s="273"/>
      <c r="M24" s="273"/>
      <c r="N24" s="154" t="s">
        <v>192</v>
      </c>
      <c r="O24" s="267"/>
      <c r="P24" s="257"/>
      <c r="Q24" s="157">
        <v>2157.14</v>
      </c>
      <c r="R24" s="265"/>
      <c r="S24" s="245" t="s">
        <v>169</v>
      </c>
    </row>
    <row r="25" spans="1:19" ht="61.9" customHeight="1" thickBot="1" x14ac:dyDescent="0.3">
      <c r="A25" s="220"/>
      <c r="B25" s="260"/>
      <c r="C25" s="261"/>
      <c r="D25" s="262"/>
      <c r="E25" s="149"/>
      <c r="F25" s="149"/>
      <c r="G25" s="149"/>
      <c r="H25" s="149"/>
      <c r="I25" s="262"/>
      <c r="J25" s="258"/>
      <c r="K25" s="258"/>
      <c r="L25" s="273"/>
      <c r="M25" s="273"/>
      <c r="N25" s="154" t="s">
        <v>192</v>
      </c>
      <c r="O25" s="267"/>
      <c r="P25" s="257"/>
      <c r="Q25" s="157">
        <v>2157.14</v>
      </c>
      <c r="R25" s="265"/>
      <c r="S25" s="236"/>
    </row>
    <row r="26" spans="1:19" ht="95.45" customHeight="1" thickBot="1" x14ac:dyDescent="0.3">
      <c r="A26" s="220"/>
      <c r="B26" s="260"/>
      <c r="C26" s="261"/>
      <c r="D26" s="262"/>
      <c r="E26" s="149"/>
      <c r="F26" s="149"/>
      <c r="G26" s="149"/>
      <c r="H26" s="149"/>
      <c r="I26" s="262"/>
      <c r="J26" s="258"/>
      <c r="K26" s="258"/>
      <c r="L26" s="273"/>
      <c r="M26" s="273"/>
      <c r="N26" s="154" t="s">
        <v>192</v>
      </c>
      <c r="O26" s="271" t="s">
        <v>40</v>
      </c>
      <c r="P26" s="272">
        <v>0.24</v>
      </c>
      <c r="Q26" s="155">
        <v>504.27</v>
      </c>
      <c r="R26" s="265">
        <f>SUM(Q26:Q31)</f>
        <v>1260.6199999999999</v>
      </c>
      <c r="S26" s="161" t="s">
        <v>170</v>
      </c>
    </row>
    <row r="27" spans="1:19" ht="72.599999999999994" customHeight="1" thickBot="1" x14ac:dyDescent="0.3">
      <c r="A27" s="220"/>
      <c r="B27" s="260"/>
      <c r="C27" s="261"/>
      <c r="D27" s="262"/>
      <c r="E27" s="149"/>
      <c r="F27" s="149"/>
      <c r="G27" s="149"/>
      <c r="H27" s="149"/>
      <c r="I27" s="262"/>
      <c r="J27" s="258"/>
      <c r="K27" s="258"/>
      <c r="L27" s="273"/>
      <c r="M27" s="273"/>
      <c r="N27" s="153" t="s">
        <v>206</v>
      </c>
      <c r="O27" s="271"/>
      <c r="P27" s="272"/>
      <c r="Q27" s="155">
        <v>151.27000000000001</v>
      </c>
      <c r="R27" s="265"/>
      <c r="S27" s="161" t="s">
        <v>171</v>
      </c>
    </row>
    <row r="28" spans="1:19" ht="82.9" customHeight="1" thickBot="1" x14ac:dyDescent="0.3">
      <c r="A28" s="220"/>
      <c r="B28" s="260"/>
      <c r="C28" s="261"/>
      <c r="D28" s="262"/>
      <c r="E28" s="149"/>
      <c r="F28" s="149"/>
      <c r="G28" s="149"/>
      <c r="H28" s="149"/>
      <c r="I28" s="262"/>
      <c r="J28" s="258"/>
      <c r="K28" s="258"/>
      <c r="L28" s="273"/>
      <c r="M28" s="273"/>
      <c r="N28" s="153" t="s">
        <v>200</v>
      </c>
      <c r="O28" s="271"/>
      <c r="P28" s="272"/>
      <c r="Q28" s="155">
        <v>151.27000000000001</v>
      </c>
      <c r="R28" s="265"/>
      <c r="S28" s="161" t="s">
        <v>171</v>
      </c>
    </row>
    <row r="29" spans="1:19" ht="78" customHeight="1" thickBot="1" x14ac:dyDescent="0.3">
      <c r="A29" s="220"/>
      <c r="B29" s="260"/>
      <c r="C29" s="261"/>
      <c r="D29" s="262"/>
      <c r="E29" s="149"/>
      <c r="F29" s="149"/>
      <c r="G29" s="149"/>
      <c r="H29" s="149"/>
      <c r="I29" s="262"/>
      <c r="J29" s="258"/>
      <c r="K29" s="258"/>
      <c r="L29" s="273"/>
      <c r="M29" s="273"/>
      <c r="N29" s="153" t="s">
        <v>199</v>
      </c>
      <c r="O29" s="271"/>
      <c r="P29" s="272"/>
      <c r="Q29" s="155">
        <v>151.27000000000001</v>
      </c>
      <c r="R29" s="265"/>
      <c r="S29" s="161" t="s">
        <v>171</v>
      </c>
    </row>
    <row r="30" spans="1:19" ht="84.6" customHeight="1" thickBot="1" x14ac:dyDescent="0.3">
      <c r="A30" s="220"/>
      <c r="B30" s="260"/>
      <c r="C30" s="261"/>
      <c r="D30" s="262"/>
      <c r="E30" s="149"/>
      <c r="F30" s="149"/>
      <c r="G30" s="149"/>
      <c r="H30" s="149"/>
      <c r="I30" s="262"/>
      <c r="J30" s="258"/>
      <c r="K30" s="258"/>
      <c r="L30" s="273"/>
      <c r="M30" s="273"/>
      <c r="N30" s="153" t="s">
        <v>199</v>
      </c>
      <c r="O30" s="271"/>
      <c r="P30" s="272"/>
      <c r="Q30" s="155">
        <v>151.27000000000001</v>
      </c>
      <c r="R30" s="265"/>
      <c r="S30" s="161" t="s">
        <v>171</v>
      </c>
    </row>
    <row r="31" spans="1:19" ht="81" customHeight="1" thickBot="1" x14ac:dyDescent="0.3">
      <c r="A31" s="220"/>
      <c r="B31" s="260"/>
      <c r="C31" s="261"/>
      <c r="D31" s="262"/>
      <c r="E31" s="149"/>
      <c r="F31" s="149"/>
      <c r="G31" s="149"/>
      <c r="H31" s="149"/>
      <c r="I31" s="262"/>
      <c r="J31" s="258"/>
      <c r="K31" s="258"/>
      <c r="L31" s="273"/>
      <c r="M31" s="273"/>
      <c r="N31" s="153" t="s">
        <v>200</v>
      </c>
      <c r="O31" s="271"/>
      <c r="P31" s="272"/>
      <c r="Q31" s="155">
        <v>151.27000000000001</v>
      </c>
      <c r="R31" s="284"/>
      <c r="S31" s="162" t="s">
        <v>171</v>
      </c>
    </row>
    <row r="32" spans="1:19" ht="52.15" customHeight="1" thickBot="1" x14ac:dyDescent="0.3">
      <c r="A32" s="220"/>
      <c r="B32" s="261" t="s">
        <v>172</v>
      </c>
      <c r="C32" s="261"/>
      <c r="D32" s="262">
        <v>1460576.88</v>
      </c>
      <c r="E32" s="149"/>
      <c r="F32" s="149"/>
      <c r="G32" s="149"/>
      <c r="H32" s="149"/>
      <c r="I32" s="262">
        <v>28040.38</v>
      </c>
      <c r="J32" s="258">
        <v>22432.31</v>
      </c>
      <c r="K32" s="258">
        <v>5608.08</v>
      </c>
      <c r="L32" s="273">
        <v>0.3</v>
      </c>
      <c r="M32" s="273">
        <v>0.24</v>
      </c>
      <c r="N32" s="154" t="s">
        <v>192</v>
      </c>
      <c r="O32" s="282" t="s">
        <v>7</v>
      </c>
      <c r="P32" s="274">
        <v>0.3</v>
      </c>
      <c r="Q32" s="157">
        <v>672.97</v>
      </c>
      <c r="R32" s="265">
        <f>SUM(Q32:Q36)</f>
        <v>3005.13</v>
      </c>
      <c r="S32" s="275" t="s">
        <v>173</v>
      </c>
    </row>
    <row r="33" spans="1:19" ht="28.9" customHeight="1" thickBot="1" x14ac:dyDescent="0.3">
      <c r="A33" s="220"/>
      <c r="B33" s="261"/>
      <c r="C33" s="261"/>
      <c r="D33" s="262"/>
      <c r="E33" s="149"/>
      <c r="F33" s="149"/>
      <c r="G33" s="149"/>
      <c r="H33" s="149"/>
      <c r="I33" s="262"/>
      <c r="J33" s="258"/>
      <c r="K33" s="258"/>
      <c r="L33" s="273"/>
      <c r="M33" s="273"/>
      <c r="N33" s="154" t="s">
        <v>192</v>
      </c>
      <c r="O33" s="282"/>
      <c r="P33" s="274"/>
      <c r="Q33" s="157">
        <v>672.97</v>
      </c>
      <c r="R33" s="265"/>
      <c r="S33" s="276"/>
    </row>
    <row r="34" spans="1:19" ht="31.9" customHeight="1" thickBot="1" x14ac:dyDescent="0.3">
      <c r="A34" s="220"/>
      <c r="B34" s="261"/>
      <c r="C34" s="261"/>
      <c r="D34" s="262"/>
      <c r="E34" s="149"/>
      <c r="F34" s="149"/>
      <c r="G34" s="149"/>
      <c r="H34" s="149"/>
      <c r="I34" s="262"/>
      <c r="J34" s="258"/>
      <c r="K34" s="258"/>
      <c r="L34" s="273"/>
      <c r="M34" s="273"/>
      <c r="N34" s="154" t="s">
        <v>207</v>
      </c>
      <c r="O34" s="282"/>
      <c r="P34" s="274"/>
      <c r="Q34" s="157">
        <v>672.97</v>
      </c>
      <c r="R34" s="265"/>
      <c r="S34" s="277"/>
    </row>
    <row r="35" spans="1:19" ht="54" customHeight="1" thickBot="1" x14ac:dyDescent="0.3">
      <c r="A35" s="220"/>
      <c r="B35" s="261"/>
      <c r="C35" s="261"/>
      <c r="D35" s="262"/>
      <c r="E35" s="149"/>
      <c r="F35" s="149"/>
      <c r="G35" s="149"/>
      <c r="H35" s="149"/>
      <c r="I35" s="262"/>
      <c r="J35" s="258"/>
      <c r="K35" s="258"/>
      <c r="L35" s="273"/>
      <c r="M35" s="273"/>
      <c r="N35" s="154" t="s">
        <v>192</v>
      </c>
      <c r="O35" s="282"/>
      <c r="P35" s="274"/>
      <c r="Q35" s="157">
        <v>493.11</v>
      </c>
      <c r="R35" s="265"/>
      <c r="S35" s="245" t="s">
        <v>174</v>
      </c>
    </row>
    <row r="36" spans="1:19" ht="57.6" customHeight="1" thickBot="1" x14ac:dyDescent="0.3">
      <c r="A36" s="220"/>
      <c r="B36" s="261"/>
      <c r="C36" s="261"/>
      <c r="D36" s="262"/>
      <c r="E36" s="149"/>
      <c r="F36" s="149"/>
      <c r="G36" s="149"/>
      <c r="H36" s="149"/>
      <c r="I36" s="262"/>
      <c r="J36" s="258"/>
      <c r="K36" s="258"/>
      <c r="L36" s="273"/>
      <c r="M36" s="273"/>
      <c r="N36" s="154" t="s">
        <v>192</v>
      </c>
      <c r="O36" s="282"/>
      <c r="P36" s="274"/>
      <c r="Q36" s="157">
        <v>493.11</v>
      </c>
      <c r="R36" s="265"/>
      <c r="S36" s="236"/>
    </row>
    <row r="37" spans="1:19" ht="73.900000000000006" customHeight="1" thickBot="1" x14ac:dyDescent="0.3">
      <c r="A37" s="220"/>
      <c r="B37" s="261"/>
      <c r="C37" s="261"/>
      <c r="D37" s="262"/>
      <c r="E37" s="149"/>
      <c r="F37" s="149"/>
      <c r="G37" s="149"/>
      <c r="H37" s="149"/>
      <c r="I37" s="262"/>
      <c r="J37" s="258"/>
      <c r="K37" s="258"/>
      <c r="L37" s="273"/>
      <c r="M37" s="273"/>
      <c r="N37" s="154" t="s">
        <v>192</v>
      </c>
      <c r="O37" s="271" t="s">
        <v>40</v>
      </c>
      <c r="P37" s="272">
        <v>0.24</v>
      </c>
      <c r="Q37" s="155">
        <v>547.22</v>
      </c>
      <c r="R37" s="278">
        <f>SUM(Q37:Q39)</f>
        <v>875.54</v>
      </c>
      <c r="S37" s="163" t="s">
        <v>170</v>
      </c>
    </row>
    <row r="38" spans="1:19" ht="73.900000000000006" customHeight="1" thickBot="1" x14ac:dyDescent="0.3">
      <c r="A38" s="220"/>
      <c r="B38" s="261"/>
      <c r="C38" s="261"/>
      <c r="D38" s="262"/>
      <c r="E38" s="149"/>
      <c r="F38" s="149"/>
      <c r="G38" s="149"/>
      <c r="H38" s="149"/>
      <c r="I38" s="262"/>
      <c r="J38" s="258"/>
      <c r="K38" s="258"/>
      <c r="L38" s="273"/>
      <c r="M38" s="273"/>
      <c r="N38" s="154" t="s">
        <v>192</v>
      </c>
      <c r="O38" s="271"/>
      <c r="P38" s="272"/>
      <c r="Q38" s="155">
        <v>164.16</v>
      </c>
      <c r="R38" s="278"/>
      <c r="S38" s="163" t="s">
        <v>171</v>
      </c>
    </row>
    <row r="39" spans="1:19" ht="82.9" customHeight="1" thickBot="1" x14ac:dyDescent="0.3">
      <c r="A39" s="220"/>
      <c r="B39" s="261"/>
      <c r="C39" s="261"/>
      <c r="D39" s="262"/>
      <c r="E39" s="149"/>
      <c r="F39" s="149"/>
      <c r="G39" s="149"/>
      <c r="H39" s="149"/>
      <c r="I39" s="262"/>
      <c r="J39" s="258"/>
      <c r="K39" s="258"/>
      <c r="L39" s="273"/>
      <c r="M39" s="273"/>
      <c r="N39" s="153" t="s">
        <v>199</v>
      </c>
      <c r="O39" s="271"/>
      <c r="P39" s="272"/>
      <c r="Q39" s="155">
        <v>164.16</v>
      </c>
      <c r="R39" s="278"/>
      <c r="S39" s="164" t="s">
        <v>171</v>
      </c>
    </row>
    <row r="40" spans="1:19" ht="60.75" customHeight="1" thickBot="1" x14ac:dyDescent="0.3">
      <c r="A40" s="220"/>
      <c r="B40" s="279" t="s">
        <v>175</v>
      </c>
      <c r="C40" s="261" t="s">
        <v>12</v>
      </c>
      <c r="D40" s="262">
        <v>4609570.4000000004</v>
      </c>
      <c r="E40" s="147"/>
      <c r="F40" s="147"/>
      <c r="G40" s="147"/>
      <c r="H40" s="147"/>
      <c r="I40" s="262">
        <v>84722.27</v>
      </c>
      <c r="J40" s="262">
        <v>67777.81</v>
      </c>
      <c r="K40" s="259">
        <v>16944.45</v>
      </c>
      <c r="L40" s="264">
        <v>0.3</v>
      </c>
      <c r="M40" s="264">
        <v>0.24</v>
      </c>
      <c r="N40" s="152" t="s">
        <v>192</v>
      </c>
      <c r="O40" s="280" t="s">
        <v>7</v>
      </c>
      <c r="P40" s="281">
        <v>0.3</v>
      </c>
      <c r="Q40" s="156">
        <v>2033.33</v>
      </c>
      <c r="R40" s="265">
        <f>SUM(Q40:Q44)</f>
        <v>9082.2099999999991</v>
      </c>
      <c r="S40" s="245" t="s">
        <v>176</v>
      </c>
    </row>
    <row r="41" spans="1:19" ht="37.15" customHeight="1" thickBot="1" x14ac:dyDescent="0.3">
      <c r="A41" s="220"/>
      <c r="B41" s="258"/>
      <c r="C41" s="261"/>
      <c r="D41" s="262"/>
      <c r="E41" s="149"/>
      <c r="F41" s="149"/>
      <c r="G41" s="149"/>
      <c r="H41" s="149"/>
      <c r="I41" s="262"/>
      <c r="J41" s="262"/>
      <c r="K41" s="259"/>
      <c r="L41" s="264"/>
      <c r="M41" s="264"/>
      <c r="N41" s="152" t="s">
        <v>196</v>
      </c>
      <c r="O41" s="280"/>
      <c r="P41" s="281"/>
      <c r="Q41" s="156">
        <v>2033.33</v>
      </c>
      <c r="R41" s="265"/>
      <c r="S41" s="235"/>
    </row>
    <row r="42" spans="1:19" ht="34.9" customHeight="1" thickBot="1" x14ac:dyDescent="0.3">
      <c r="A42" s="220"/>
      <c r="B42" s="258"/>
      <c r="C42" s="261"/>
      <c r="D42" s="262"/>
      <c r="E42" s="149"/>
      <c r="F42" s="149"/>
      <c r="G42" s="149"/>
      <c r="H42" s="149"/>
      <c r="I42" s="262"/>
      <c r="J42" s="262"/>
      <c r="K42" s="259"/>
      <c r="L42" s="264"/>
      <c r="M42" s="264"/>
      <c r="N42" s="152" t="s">
        <v>196</v>
      </c>
      <c r="O42" s="280"/>
      <c r="P42" s="281"/>
      <c r="Q42" s="156">
        <v>2033.33</v>
      </c>
      <c r="R42" s="265"/>
      <c r="S42" s="236"/>
    </row>
    <row r="43" spans="1:19" ht="45" customHeight="1" thickBot="1" x14ac:dyDescent="0.3">
      <c r="A43" s="220"/>
      <c r="B43" s="258"/>
      <c r="C43" s="261"/>
      <c r="D43" s="262"/>
      <c r="E43" s="149"/>
      <c r="F43" s="149"/>
      <c r="G43" s="149"/>
      <c r="H43" s="149"/>
      <c r="I43" s="262"/>
      <c r="J43" s="262"/>
      <c r="K43" s="259"/>
      <c r="L43" s="264"/>
      <c r="M43" s="264"/>
      <c r="N43" s="152" t="s">
        <v>196</v>
      </c>
      <c r="O43" s="280"/>
      <c r="P43" s="281">
        <v>0.22</v>
      </c>
      <c r="Q43" s="156">
        <v>1491.11</v>
      </c>
      <c r="R43" s="265"/>
      <c r="S43" s="245" t="s">
        <v>177</v>
      </c>
    </row>
    <row r="44" spans="1:19" ht="35.450000000000003" customHeight="1" thickBot="1" x14ac:dyDescent="0.3">
      <c r="A44" s="220"/>
      <c r="B44" s="258"/>
      <c r="C44" s="261"/>
      <c r="D44" s="262"/>
      <c r="E44" s="149"/>
      <c r="F44" s="149"/>
      <c r="G44" s="149"/>
      <c r="H44" s="149"/>
      <c r="I44" s="262"/>
      <c r="J44" s="262"/>
      <c r="K44" s="259"/>
      <c r="L44" s="264"/>
      <c r="M44" s="264"/>
      <c r="N44" s="152" t="s">
        <v>196</v>
      </c>
      <c r="O44" s="280"/>
      <c r="P44" s="281"/>
      <c r="Q44" s="156">
        <v>1491.11</v>
      </c>
      <c r="R44" s="265"/>
      <c r="S44" s="236"/>
    </row>
    <row r="45" spans="1:19" ht="87.6" customHeight="1" thickBot="1" x14ac:dyDescent="0.3">
      <c r="A45" s="220"/>
      <c r="B45" s="258"/>
      <c r="C45" s="261"/>
      <c r="D45" s="262"/>
      <c r="E45" s="149"/>
      <c r="F45" s="149"/>
      <c r="G45" s="149"/>
      <c r="H45" s="149"/>
      <c r="I45" s="262"/>
      <c r="J45" s="262"/>
      <c r="K45" s="259"/>
      <c r="L45" s="264"/>
      <c r="M45" s="264"/>
      <c r="N45" s="153" t="s">
        <v>200</v>
      </c>
      <c r="O45" s="271" t="s">
        <v>40</v>
      </c>
      <c r="P45" s="272">
        <v>0.24</v>
      </c>
      <c r="Q45" s="155">
        <v>542.22</v>
      </c>
      <c r="R45" s="265">
        <f>SUM(Q45:Q48)</f>
        <v>1409.7700000000002</v>
      </c>
      <c r="S45" s="111" t="s">
        <v>178</v>
      </c>
    </row>
    <row r="46" spans="1:19" ht="91.9" customHeight="1" thickBot="1" x14ac:dyDescent="0.3">
      <c r="A46" s="220"/>
      <c r="B46" s="258"/>
      <c r="C46" s="261"/>
      <c r="D46" s="262"/>
      <c r="E46" s="149"/>
      <c r="F46" s="149"/>
      <c r="G46" s="149"/>
      <c r="H46" s="149"/>
      <c r="I46" s="262"/>
      <c r="J46" s="262"/>
      <c r="K46" s="259"/>
      <c r="L46" s="264"/>
      <c r="M46" s="264"/>
      <c r="N46" s="152" t="s">
        <v>196</v>
      </c>
      <c r="O46" s="271"/>
      <c r="P46" s="272"/>
      <c r="Q46" s="155">
        <v>542.23</v>
      </c>
      <c r="R46" s="265"/>
      <c r="S46" s="161" t="s">
        <v>179</v>
      </c>
    </row>
    <row r="47" spans="1:19" ht="90.6" customHeight="1" thickBot="1" x14ac:dyDescent="0.3">
      <c r="A47" s="220"/>
      <c r="B47" s="258"/>
      <c r="C47" s="261"/>
      <c r="D47" s="262"/>
      <c r="E47" s="149"/>
      <c r="F47" s="149"/>
      <c r="G47" s="149"/>
      <c r="H47" s="149"/>
      <c r="I47" s="262"/>
      <c r="J47" s="262"/>
      <c r="K47" s="259"/>
      <c r="L47" s="264"/>
      <c r="M47" s="264"/>
      <c r="N47" s="153" t="s">
        <v>199</v>
      </c>
      <c r="O47" s="271"/>
      <c r="P47" s="272"/>
      <c r="Q47" s="155">
        <v>162.66</v>
      </c>
      <c r="R47" s="265"/>
      <c r="S47" s="161" t="s">
        <v>180</v>
      </c>
    </row>
    <row r="48" spans="1:19" ht="85.15" customHeight="1" thickBot="1" x14ac:dyDescent="0.3">
      <c r="A48" s="220"/>
      <c r="B48" s="258"/>
      <c r="C48" s="261"/>
      <c r="D48" s="262"/>
      <c r="E48" s="149"/>
      <c r="F48" s="149"/>
      <c r="G48" s="149"/>
      <c r="H48" s="149"/>
      <c r="I48" s="262"/>
      <c r="J48" s="262"/>
      <c r="K48" s="259"/>
      <c r="L48" s="264"/>
      <c r="M48" s="264"/>
      <c r="N48" s="153" t="s">
        <v>200</v>
      </c>
      <c r="O48" s="271"/>
      <c r="P48" s="272"/>
      <c r="Q48" s="155">
        <v>162.66</v>
      </c>
      <c r="R48" s="265"/>
      <c r="S48" s="162" t="s">
        <v>180</v>
      </c>
    </row>
    <row r="49" spans="1:19" ht="86.45" customHeight="1" thickBot="1" x14ac:dyDescent="0.3">
      <c r="A49" s="220"/>
      <c r="B49" s="279" t="s">
        <v>181</v>
      </c>
      <c r="C49" s="261"/>
      <c r="D49" s="262">
        <v>1036557.48</v>
      </c>
      <c r="E49" s="147"/>
      <c r="F49" s="147"/>
      <c r="G49" s="147"/>
      <c r="H49" s="147"/>
      <c r="I49" s="262">
        <v>19798.03</v>
      </c>
      <c r="J49" s="262">
        <v>15838.43</v>
      </c>
      <c r="K49" s="259">
        <v>3959.61</v>
      </c>
      <c r="L49" s="264">
        <v>0.3</v>
      </c>
      <c r="M49" s="264">
        <v>0.24</v>
      </c>
      <c r="N49" s="123" t="s">
        <v>208</v>
      </c>
      <c r="O49" s="267" t="s">
        <v>7</v>
      </c>
      <c r="P49" s="17">
        <v>0.03</v>
      </c>
      <c r="Q49" s="21">
        <v>47.52</v>
      </c>
      <c r="R49" s="265">
        <f>SUM(Q49:Q56)</f>
        <v>3452.78</v>
      </c>
      <c r="S49" s="116" t="s">
        <v>182</v>
      </c>
    </row>
    <row r="50" spans="1:19" ht="75" customHeight="1" thickBot="1" x14ac:dyDescent="0.3">
      <c r="A50" s="220"/>
      <c r="B50" s="279"/>
      <c r="C50" s="261"/>
      <c r="D50" s="262"/>
      <c r="E50" s="148"/>
      <c r="F50" s="148"/>
      <c r="G50" s="148"/>
      <c r="H50" s="148"/>
      <c r="I50" s="262"/>
      <c r="J50" s="262"/>
      <c r="K50" s="259"/>
      <c r="L50" s="264"/>
      <c r="M50" s="264"/>
      <c r="N50" s="152" t="s">
        <v>196</v>
      </c>
      <c r="O50" s="267"/>
      <c r="P50" s="257">
        <v>0.3</v>
      </c>
      <c r="Q50" s="21">
        <v>356.36</v>
      </c>
      <c r="R50" s="265"/>
      <c r="S50" s="268" t="s">
        <v>183</v>
      </c>
    </row>
    <row r="51" spans="1:19" ht="45.6" customHeight="1" thickBot="1" x14ac:dyDescent="0.3">
      <c r="A51" s="220"/>
      <c r="B51" s="279"/>
      <c r="C51" s="261"/>
      <c r="D51" s="262"/>
      <c r="E51" s="148"/>
      <c r="F51" s="148"/>
      <c r="G51" s="148"/>
      <c r="H51" s="148"/>
      <c r="I51" s="262"/>
      <c r="J51" s="262"/>
      <c r="K51" s="259"/>
      <c r="L51" s="264"/>
      <c r="M51" s="264"/>
      <c r="N51" s="152" t="s">
        <v>196</v>
      </c>
      <c r="O51" s="267"/>
      <c r="P51" s="257"/>
      <c r="Q51" s="21">
        <v>356.36</v>
      </c>
      <c r="R51" s="265"/>
      <c r="S51" s="268"/>
    </row>
    <row r="52" spans="1:19" ht="75.599999999999994" customHeight="1" thickBot="1" x14ac:dyDescent="0.3">
      <c r="A52" s="220"/>
      <c r="B52" s="279"/>
      <c r="C52" s="261"/>
      <c r="D52" s="262"/>
      <c r="E52" s="148"/>
      <c r="F52" s="148"/>
      <c r="G52" s="148"/>
      <c r="H52" s="148"/>
      <c r="I52" s="262"/>
      <c r="J52" s="262"/>
      <c r="K52" s="259"/>
      <c r="L52" s="264"/>
      <c r="M52" s="264"/>
      <c r="N52" s="152" t="s">
        <v>206</v>
      </c>
      <c r="O52" s="267"/>
      <c r="P52" s="257"/>
      <c r="Q52" s="21">
        <v>356.36</v>
      </c>
      <c r="R52" s="265"/>
      <c r="S52" s="115" t="s">
        <v>183</v>
      </c>
    </row>
    <row r="53" spans="1:19" ht="45.75" customHeight="1" thickBot="1" x14ac:dyDescent="0.3">
      <c r="A53" s="220"/>
      <c r="B53" s="279"/>
      <c r="C53" s="261"/>
      <c r="D53" s="262"/>
      <c r="E53" s="148"/>
      <c r="F53" s="148"/>
      <c r="G53" s="148"/>
      <c r="H53" s="148"/>
      <c r="I53" s="262"/>
      <c r="J53" s="262"/>
      <c r="K53" s="259"/>
      <c r="L53" s="264"/>
      <c r="M53" s="264"/>
      <c r="N53" s="152" t="s">
        <v>196</v>
      </c>
      <c r="O53" s="267"/>
      <c r="P53" s="257">
        <v>0.22</v>
      </c>
      <c r="Q53" s="21">
        <v>348.45</v>
      </c>
      <c r="R53" s="265"/>
      <c r="S53" s="269" t="s">
        <v>184</v>
      </c>
    </row>
    <row r="54" spans="1:19" ht="45.75" customHeight="1" thickBot="1" x14ac:dyDescent="0.3">
      <c r="A54" s="220"/>
      <c r="B54" s="279"/>
      <c r="C54" s="261"/>
      <c r="D54" s="262"/>
      <c r="E54" s="148"/>
      <c r="F54" s="148"/>
      <c r="G54" s="148"/>
      <c r="H54" s="148"/>
      <c r="I54" s="262"/>
      <c r="J54" s="262"/>
      <c r="K54" s="259"/>
      <c r="L54" s="264"/>
      <c r="M54" s="264"/>
      <c r="N54" s="152" t="s">
        <v>196</v>
      </c>
      <c r="O54" s="267"/>
      <c r="P54" s="257"/>
      <c r="Q54" s="21">
        <v>348.45</v>
      </c>
      <c r="R54" s="265"/>
      <c r="S54" s="270"/>
    </row>
    <row r="55" spans="1:19" ht="45.75" customHeight="1" thickBot="1" x14ac:dyDescent="0.3">
      <c r="A55" s="220"/>
      <c r="B55" s="279"/>
      <c r="C55" s="261"/>
      <c r="D55" s="262"/>
      <c r="E55" s="148"/>
      <c r="F55" s="148"/>
      <c r="G55" s="148"/>
      <c r="H55" s="148"/>
      <c r="I55" s="262"/>
      <c r="J55" s="262"/>
      <c r="K55" s="259"/>
      <c r="L55" s="264"/>
      <c r="M55" s="264"/>
      <c r="N55" s="152" t="s">
        <v>196</v>
      </c>
      <c r="O55" s="267" t="s">
        <v>40</v>
      </c>
      <c r="P55" s="257">
        <v>0.24</v>
      </c>
      <c r="Q55" s="21">
        <v>1425.46</v>
      </c>
      <c r="R55" s="265"/>
      <c r="S55" s="115"/>
    </row>
    <row r="56" spans="1:19" ht="60.75" customHeight="1" thickBot="1" x14ac:dyDescent="0.3">
      <c r="A56" s="220"/>
      <c r="B56" s="279"/>
      <c r="C56" s="261"/>
      <c r="D56" s="262"/>
      <c r="E56" s="148"/>
      <c r="F56" s="148"/>
      <c r="G56" s="148"/>
      <c r="H56" s="148"/>
      <c r="I56" s="262"/>
      <c r="J56" s="262"/>
      <c r="K56" s="259"/>
      <c r="L56" s="264"/>
      <c r="M56" s="264"/>
      <c r="N56" s="152" t="s">
        <v>196</v>
      </c>
      <c r="O56" s="267"/>
      <c r="P56" s="257"/>
      <c r="Q56" s="21">
        <v>213.82</v>
      </c>
      <c r="R56" s="265"/>
      <c r="S56" s="165" t="s">
        <v>186</v>
      </c>
    </row>
    <row r="57" spans="1:19" ht="60.6" customHeight="1" thickBot="1" x14ac:dyDescent="0.3">
      <c r="A57" s="220"/>
      <c r="B57" s="283" t="s">
        <v>185</v>
      </c>
      <c r="C57" s="263" t="s">
        <v>12</v>
      </c>
      <c r="D57" s="259">
        <v>813310.26</v>
      </c>
      <c r="E57" s="16"/>
      <c r="F57" s="16"/>
      <c r="G57" s="16"/>
      <c r="H57" s="16"/>
      <c r="I57" s="259">
        <v>15592.89</v>
      </c>
      <c r="J57" s="259">
        <v>12474.32</v>
      </c>
      <c r="K57" s="259">
        <v>3118.58</v>
      </c>
      <c r="L57" s="264">
        <v>0.3</v>
      </c>
      <c r="M57" s="264">
        <v>0.24</v>
      </c>
      <c r="N57" s="123" t="s">
        <v>208</v>
      </c>
      <c r="O57" s="143" t="s">
        <v>187</v>
      </c>
      <c r="P57" s="17">
        <v>0.03</v>
      </c>
      <c r="Q57" s="21">
        <v>37.42</v>
      </c>
      <c r="R57" s="265">
        <f>SUM(Q57:Q62)</f>
        <v>1428.2900000000002</v>
      </c>
      <c r="S57" s="111" t="s">
        <v>188</v>
      </c>
    </row>
    <row r="58" spans="1:19" ht="55.9" customHeight="1" thickBot="1" x14ac:dyDescent="0.3">
      <c r="A58" s="220"/>
      <c r="B58" s="263"/>
      <c r="C58" s="263"/>
      <c r="D58" s="259"/>
      <c r="E58" s="146"/>
      <c r="F58" s="146"/>
      <c r="G58" s="146"/>
      <c r="H58" s="146"/>
      <c r="I58" s="259"/>
      <c r="J58" s="259"/>
      <c r="K58" s="259"/>
      <c r="L58" s="264"/>
      <c r="M58" s="264"/>
      <c r="N58" s="152" t="s">
        <v>196</v>
      </c>
      <c r="O58" s="266" t="s">
        <v>7</v>
      </c>
      <c r="P58" s="257">
        <v>0.3</v>
      </c>
      <c r="Q58" s="21">
        <v>280.67</v>
      </c>
      <c r="R58" s="265"/>
      <c r="S58" s="245" t="s">
        <v>189</v>
      </c>
    </row>
    <row r="59" spans="1:19" ht="28.9" customHeight="1" thickBot="1" x14ac:dyDescent="0.3">
      <c r="A59" s="220"/>
      <c r="B59" s="263"/>
      <c r="C59" s="263"/>
      <c r="D59" s="259"/>
      <c r="E59" s="146"/>
      <c r="F59" s="146"/>
      <c r="G59" s="146"/>
      <c r="H59" s="146"/>
      <c r="I59" s="259"/>
      <c r="J59" s="259"/>
      <c r="K59" s="259"/>
      <c r="L59" s="264"/>
      <c r="M59" s="264"/>
      <c r="N59" s="152" t="s">
        <v>196</v>
      </c>
      <c r="O59" s="267"/>
      <c r="P59" s="257"/>
      <c r="Q59" s="21">
        <v>280.67</v>
      </c>
      <c r="R59" s="265"/>
      <c r="S59" s="235"/>
    </row>
    <row r="60" spans="1:19" ht="38.450000000000003" customHeight="1" thickBot="1" x14ac:dyDescent="0.3">
      <c r="A60" s="220"/>
      <c r="B60" s="263"/>
      <c r="C60" s="263"/>
      <c r="D60" s="259"/>
      <c r="E60" s="146"/>
      <c r="F60" s="146"/>
      <c r="G60" s="146"/>
      <c r="H60" s="146"/>
      <c r="I60" s="259"/>
      <c r="J60" s="259"/>
      <c r="K60" s="259"/>
      <c r="L60" s="264"/>
      <c r="M60" s="264"/>
      <c r="N60" s="152" t="s">
        <v>208</v>
      </c>
      <c r="O60" s="267"/>
      <c r="P60" s="257"/>
      <c r="Q60" s="21">
        <v>280.67</v>
      </c>
      <c r="R60" s="265"/>
      <c r="S60" s="236"/>
    </row>
    <row r="61" spans="1:19" ht="45.75" customHeight="1" thickBot="1" x14ac:dyDescent="0.3">
      <c r="A61" s="220"/>
      <c r="B61" s="263"/>
      <c r="C61" s="263"/>
      <c r="D61" s="259"/>
      <c r="E61" s="146"/>
      <c r="F61" s="146"/>
      <c r="G61" s="146"/>
      <c r="H61" s="146"/>
      <c r="I61" s="259"/>
      <c r="J61" s="259"/>
      <c r="K61" s="259"/>
      <c r="L61" s="264"/>
      <c r="M61" s="264"/>
      <c r="N61" s="152" t="s">
        <v>196</v>
      </c>
      <c r="O61" s="267"/>
      <c r="P61" s="257">
        <v>0.22</v>
      </c>
      <c r="Q61" s="21">
        <v>274.43</v>
      </c>
      <c r="R61" s="265"/>
      <c r="S61" s="245" t="s">
        <v>190</v>
      </c>
    </row>
    <row r="62" spans="1:19" ht="29.45" customHeight="1" thickBot="1" x14ac:dyDescent="0.3">
      <c r="A62" s="220"/>
      <c r="B62" s="263"/>
      <c r="C62" s="263"/>
      <c r="D62" s="259"/>
      <c r="E62" s="146"/>
      <c r="F62" s="146"/>
      <c r="G62" s="146"/>
      <c r="H62" s="146"/>
      <c r="I62" s="259"/>
      <c r="J62" s="259"/>
      <c r="K62" s="259"/>
      <c r="L62" s="264"/>
      <c r="M62" s="264"/>
      <c r="N62" s="152" t="s">
        <v>196</v>
      </c>
      <c r="O62" s="267"/>
      <c r="P62" s="257"/>
      <c r="Q62" s="21">
        <v>274.43</v>
      </c>
      <c r="R62" s="265"/>
      <c r="S62" s="236"/>
    </row>
    <row r="63" spans="1:19" x14ac:dyDescent="0.25">
      <c r="I63" s="90"/>
      <c r="J63" s="90"/>
      <c r="K63" s="90"/>
      <c r="L63" s="90"/>
      <c r="M63" s="90"/>
      <c r="N63" s="54"/>
      <c r="R63" s="158"/>
    </row>
    <row r="64" spans="1:19" ht="15.75" thickBot="1" x14ac:dyDescent="0.3">
      <c r="I64" s="90"/>
      <c r="J64" s="90"/>
      <c r="K64" s="90"/>
      <c r="L64" s="90"/>
      <c r="M64" s="90"/>
      <c r="N64" s="54"/>
      <c r="R64" s="159">
        <f>SUM(R5:R62)</f>
        <v>51119.979999999996</v>
      </c>
      <c r="S64" s="166"/>
    </row>
    <row r="65" spans="9:14" x14ac:dyDescent="0.25">
      <c r="I65" s="90"/>
      <c r="J65" s="90"/>
      <c r="K65" s="90"/>
      <c r="L65" s="90"/>
      <c r="M65" s="90"/>
      <c r="N65" s="54"/>
    </row>
    <row r="66" spans="9:14" x14ac:dyDescent="0.25">
      <c r="J66" s="90"/>
    </row>
    <row r="67" spans="9:14" x14ac:dyDescent="0.25">
      <c r="J67" s="90"/>
    </row>
    <row r="68" spans="9:14" x14ac:dyDescent="0.25">
      <c r="J68" s="90"/>
    </row>
    <row r="69" spans="9:14" x14ac:dyDescent="0.25">
      <c r="J69" s="90"/>
    </row>
    <row r="70" spans="9:14" x14ac:dyDescent="0.25">
      <c r="J70" s="90"/>
    </row>
    <row r="71" spans="9:14" x14ac:dyDescent="0.25">
      <c r="J71" s="90"/>
    </row>
    <row r="72" spans="9:14" x14ac:dyDescent="0.25">
      <c r="J72" s="90"/>
    </row>
    <row r="73" spans="9:14" x14ac:dyDescent="0.25">
      <c r="J73" s="90"/>
    </row>
    <row r="74" spans="9:14" x14ac:dyDescent="0.25">
      <c r="J74" s="90"/>
    </row>
    <row r="75" spans="9:14" x14ac:dyDescent="0.25">
      <c r="J75" s="90"/>
    </row>
    <row r="76" spans="9:14" x14ac:dyDescent="0.25">
      <c r="J76" s="90"/>
    </row>
    <row r="77" spans="9:14" x14ac:dyDescent="0.25">
      <c r="J77" s="90"/>
    </row>
    <row r="78" spans="9:14" x14ac:dyDescent="0.25">
      <c r="J78" s="90"/>
    </row>
    <row r="79" spans="9:14" x14ac:dyDescent="0.25">
      <c r="J79" s="90"/>
    </row>
    <row r="80" spans="9:14" x14ac:dyDescent="0.25">
      <c r="J80" s="90"/>
    </row>
    <row r="81" spans="10:10" x14ac:dyDescent="0.25">
      <c r="J81" s="90"/>
    </row>
    <row r="82" spans="10:10" x14ac:dyDescent="0.25">
      <c r="J82" s="90"/>
    </row>
    <row r="83" spans="10:10" x14ac:dyDescent="0.25">
      <c r="J83" s="90"/>
    </row>
    <row r="84" spans="10:10" x14ac:dyDescent="0.25">
      <c r="J84" s="90"/>
    </row>
    <row r="85" spans="10:10" x14ac:dyDescent="0.25">
      <c r="J85" s="90"/>
    </row>
    <row r="86" spans="10:10" x14ac:dyDescent="0.25">
      <c r="J86" s="90"/>
    </row>
    <row r="87" spans="10:10" x14ac:dyDescent="0.25">
      <c r="J87" s="90"/>
    </row>
    <row r="88" spans="10:10" x14ac:dyDescent="0.25">
      <c r="J88" s="90"/>
    </row>
    <row r="89" spans="10:10" x14ac:dyDescent="0.25">
      <c r="J89" s="90"/>
    </row>
    <row r="90" spans="10:10" x14ac:dyDescent="0.25">
      <c r="J90" s="90"/>
    </row>
    <row r="91" spans="10:10" x14ac:dyDescent="0.25">
      <c r="J91" s="90"/>
    </row>
    <row r="92" spans="10:10" x14ac:dyDescent="0.25">
      <c r="J92" s="90"/>
    </row>
    <row r="93" spans="10:10" x14ac:dyDescent="0.25">
      <c r="J93" s="90"/>
    </row>
    <row r="94" spans="10:10" x14ac:dyDescent="0.25">
      <c r="J94" s="90"/>
    </row>
    <row r="95" spans="10:10" x14ac:dyDescent="0.25">
      <c r="J95" s="90"/>
    </row>
    <row r="96" spans="10:10" x14ac:dyDescent="0.25">
      <c r="J96" s="90"/>
    </row>
    <row r="97" spans="10:10" x14ac:dyDescent="0.25">
      <c r="J97" s="90"/>
    </row>
    <row r="98" spans="10:10" x14ac:dyDescent="0.25">
      <c r="J98" s="90"/>
    </row>
    <row r="99" spans="10:10" x14ac:dyDescent="0.25">
      <c r="J99" s="90"/>
    </row>
    <row r="100" spans="10:10" x14ac:dyDescent="0.25">
      <c r="J100" s="90"/>
    </row>
    <row r="101" spans="10:10" x14ac:dyDescent="0.25">
      <c r="J101" s="90"/>
    </row>
    <row r="102" spans="10:10" x14ac:dyDescent="0.25">
      <c r="J102" s="90"/>
    </row>
    <row r="103" spans="10:10" x14ac:dyDescent="0.25">
      <c r="J103" s="90"/>
    </row>
    <row r="104" spans="10:10" x14ac:dyDescent="0.25">
      <c r="J104" s="90"/>
    </row>
    <row r="105" spans="10:10" x14ac:dyDescent="0.25">
      <c r="J105" s="90"/>
    </row>
    <row r="106" spans="10:10" x14ac:dyDescent="0.25">
      <c r="J106" s="90"/>
    </row>
    <row r="107" spans="10:10" x14ac:dyDescent="0.25">
      <c r="J107" s="90"/>
    </row>
  </sheetData>
  <sheetProtection algorithmName="SHA-512" hashValue="tMBJc3LrtDCjsLd4oGefa8jgyNaDW7EOMfOdV1RcALVYKq/OPQZT186acUXopQvcLFvlQC39H7Qm2fhtJHYY0A==" saltValue="N7o0xL8ZzSwtb0M77RZbxA==" spinCount="100000" sheet="1" objects="1" scenarios="1" formatColumns="0" formatRows="0" sort="0" autoFilter="0"/>
  <mergeCells count="98">
    <mergeCell ref="P26:P31"/>
    <mergeCell ref="R26:R31"/>
    <mergeCell ref="J5:J20"/>
    <mergeCell ref="P5:P7"/>
    <mergeCell ref="R5:R7"/>
    <mergeCell ref="O5:O9"/>
    <mergeCell ref="P8:P9"/>
    <mergeCell ref="R8:R9"/>
    <mergeCell ref="O26:O31"/>
    <mergeCell ref="L21:L31"/>
    <mergeCell ref="M21:M31"/>
    <mergeCell ref="K5:K20"/>
    <mergeCell ref="L5:L20"/>
    <mergeCell ref="M5:M20"/>
    <mergeCell ref="K21:K31"/>
    <mergeCell ref="S5:S7"/>
    <mergeCell ref="B57:B62"/>
    <mergeCell ref="C57:C62"/>
    <mergeCell ref="D57:D62"/>
    <mergeCell ref="I57:I62"/>
    <mergeCell ref="J57:J62"/>
    <mergeCell ref="K57:K62"/>
    <mergeCell ref="L57:L62"/>
    <mergeCell ref="M57:M62"/>
    <mergeCell ref="P55:P56"/>
    <mergeCell ref="B49:B56"/>
    <mergeCell ref="C49:C56"/>
    <mergeCell ref="D49:D56"/>
    <mergeCell ref="I49:I56"/>
    <mergeCell ref="K40:K48"/>
    <mergeCell ref="L40:L48"/>
    <mergeCell ref="S8:S9"/>
    <mergeCell ref="O10:O20"/>
    <mergeCell ref="P10:P20"/>
    <mergeCell ref="O21:O25"/>
    <mergeCell ref="S21:S23"/>
    <mergeCell ref="S24:S25"/>
    <mergeCell ref="P21:P25"/>
    <mergeCell ref="R21:R25"/>
    <mergeCell ref="R10:R20"/>
    <mergeCell ref="B21:B31"/>
    <mergeCell ref="C21:C31"/>
    <mergeCell ref="D21:D31"/>
    <mergeCell ref="I21:I31"/>
    <mergeCell ref="J21:J31"/>
    <mergeCell ref="B5:B20"/>
    <mergeCell ref="C5:C20"/>
    <mergeCell ref="D5:D20"/>
    <mergeCell ref="I5:I20"/>
    <mergeCell ref="S40:S42"/>
    <mergeCell ref="B40:B48"/>
    <mergeCell ref="C40:C48"/>
    <mergeCell ref="D40:D48"/>
    <mergeCell ref="I40:I48"/>
    <mergeCell ref="J40:J48"/>
    <mergeCell ref="M32:M39"/>
    <mergeCell ref="B32:B39"/>
    <mergeCell ref="O40:O44"/>
    <mergeCell ref="P40:P42"/>
    <mergeCell ref="P43:P44"/>
    <mergeCell ref="O32:O36"/>
    <mergeCell ref="S43:S44"/>
    <mergeCell ref="C32:C39"/>
    <mergeCell ref="D32:D39"/>
    <mergeCell ref="I32:I39"/>
    <mergeCell ref="J32:J39"/>
    <mergeCell ref="K32:K39"/>
    <mergeCell ref="L32:L39"/>
    <mergeCell ref="P32:P36"/>
    <mergeCell ref="R32:R36"/>
    <mergeCell ref="S32:S34"/>
    <mergeCell ref="S35:S36"/>
    <mergeCell ref="O37:O39"/>
    <mergeCell ref="P37:P39"/>
    <mergeCell ref="R37:R39"/>
    <mergeCell ref="M40:M48"/>
    <mergeCell ref="R40:R44"/>
    <mergeCell ref="R49:R56"/>
    <mergeCell ref="S53:S54"/>
    <mergeCell ref="O45:O48"/>
    <mergeCell ref="P45:P48"/>
    <mergeCell ref="R45:R48"/>
    <mergeCell ref="A5:A62"/>
    <mergeCell ref="S58:S60"/>
    <mergeCell ref="S61:S62"/>
    <mergeCell ref="O58:O62"/>
    <mergeCell ref="P58:P60"/>
    <mergeCell ref="P61:P62"/>
    <mergeCell ref="R57:R62"/>
    <mergeCell ref="J49:J56"/>
    <mergeCell ref="K49:K56"/>
    <mergeCell ref="L49:L56"/>
    <mergeCell ref="M49:M56"/>
    <mergeCell ref="O55:O56"/>
    <mergeCell ref="P53:P54"/>
    <mergeCell ref="S50:S51"/>
    <mergeCell ref="O49:O54"/>
    <mergeCell ref="P50:P52"/>
  </mergeCells>
  <printOptions gridLines="1"/>
  <pageMargins left="0.7" right="0.7" top="0.75" bottom="0.75" header="0.3" footer="0.3"/>
  <pageSetup paperSize="9" scale="1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3444-F7D2-415B-AC0F-21C2A4A433CB}">
  <sheetPr codeName="Foglio4">
    <pageSetUpPr fitToPage="1"/>
  </sheetPr>
  <dimension ref="A1:Y31"/>
  <sheetViews>
    <sheetView zoomScale="90" zoomScaleNormal="90" workbookViewId="0">
      <selection activeCell="I2" sqref="I2"/>
    </sheetView>
  </sheetViews>
  <sheetFormatPr defaultRowHeight="15" x14ac:dyDescent="0.25"/>
  <cols>
    <col min="1" max="1" width="17.85546875" customWidth="1"/>
    <col min="2" max="2" width="48.140625" customWidth="1"/>
    <col min="3" max="3" width="12" customWidth="1"/>
    <col min="4" max="4" width="24.42578125" customWidth="1"/>
    <col min="5" max="5" width="18.28515625" hidden="1" customWidth="1"/>
    <col min="6" max="6" width="9.140625" hidden="1" customWidth="1"/>
    <col min="7" max="7" width="0.140625" hidden="1" customWidth="1"/>
    <col min="8" max="8" width="12.42578125" hidden="1" customWidth="1"/>
    <col min="9" max="9" width="17.140625" customWidth="1"/>
    <col min="10" max="10" width="13.7109375" style="1" customWidth="1"/>
    <col min="11" max="11" width="15.7109375" customWidth="1"/>
    <col min="12" max="12" width="17.28515625" customWidth="1"/>
    <col min="13" max="13" width="16.28515625" customWidth="1"/>
    <col min="14" max="14" width="33.28515625" customWidth="1"/>
    <col min="15" max="15" width="18.28515625" customWidth="1"/>
    <col min="16" max="16" width="19.85546875" customWidth="1"/>
    <col min="17" max="17" width="17.28515625" customWidth="1"/>
    <col min="18" max="18" width="16.140625" customWidth="1"/>
    <col min="19" max="19" width="24.85546875" customWidth="1"/>
    <col min="20" max="20" width="16.85546875" customWidth="1"/>
    <col min="21" max="21" width="17.42578125" customWidth="1"/>
    <col min="22" max="22" width="15.42578125" customWidth="1"/>
    <col min="23" max="23" width="22.28515625" customWidth="1"/>
    <col min="24" max="24" width="9.140625" hidden="1" customWidth="1"/>
    <col min="25" max="25" width="19.28515625" customWidth="1"/>
  </cols>
  <sheetData>
    <row r="1" spans="1:25" x14ac:dyDescent="0.25">
      <c r="J1"/>
    </row>
    <row r="2" spans="1:25" x14ac:dyDescent="0.25">
      <c r="J2"/>
    </row>
    <row r="3" spans="1:25" ht="15.75" thickBot="1" x14ac:dyDescent="0.3">
      <c r="J3"/>
    </row>
    <row r="4" spans="1:25" ht="80.25" customHeight="1" thickBot="1" x14ac:dyDescent="0.3">
      <c r="A4" s="201" t="s">
        <v>191</v>
      </c>
      <c r="B4" s="124" t="s">
        <v>3</v>
      </c>
      <c r="C4" s="124" t="s">
        <v>23</v>
      </c>
      <c r="D4" s="125" t="s">
        <v>0</v>
      </c>
      <c r="E4" s="126"/>
      <c r="F4" s="127"/>
      <c r="G4" s="127"/>
      <c r="H4" s="127"/>
      <c r="I4" s="128" t="s">
        <v>1</v>
      </c>
      <c r="J4" s="129">
        <v>0.8</v>
      </c>
      <c r="K4" s="129">
        <v>0.2</v>
      </c>
      <c r="L4" s="129" t="s">
        <v>42</v>
      </c>
      <c r="M4" s="129" t="s">
        <v>43</v>
      </c>
      <c r="N4" s="129" t="s">
        <v>4</v>
      </c>
      <c r="O4" s="129" t="s">
        <v>5</v>
      </c>
      <c r="P4" s="129" t="s">
        <v>6</v>
      </c>
      <c r="Q4" s="130" t="s">
        <v>2</v>
      </c>
      <c r="R4" s="129" t="s">
        <v>9</v>
      </c>
      <c r="S4" s="129" t="s">
        <v>141</v>
      </c>
      <c r="T4" s="57"/>
      <c r="U4" s="57"/>
      <c r="V4" s="57"/>
      <c r="W4" s="57"/>
      <c r="X4" s="57"/>
      <c r="Y4" s="57"/>
    </row>
    <row r="5" spans="1:25" ht="94.5" customHeight="1" thickBot="1" x14ac:dyDescent="0.3">
      <c r="A5" s="220" t="s">
        <v>226</v>
      </c>
      <c r="B5" s="245" t="s">
        <v>136</v>
      </c>
      <c r="C5" s="245" t="s">
        <v>24</v>
      </c>
      <c r="D5" s="311" t="s">
        <v>139</v>
      </c>
      <c r="E5" s="2"/>
      <c r="F5" s="2"/>
      <c r="G5" s="2"/>
      <c r="H5" s="2"/>
      <c r="I5" s="314">
        <v>78905.72</v>
      </c>
      <c r="J5" s="285">
        <v>63124.57</v>
      </c>
      <c r="K5" s="314">
        <v>15519.15</v>
      </c>
      <c r="L5" s="303">
        <v>0.3</v>
      </c>
      <c r="M5" s="317" t="s">
        <v>68</v>
      </c>
      <c r="N5" s="32" t="s">
        <v>209</v>
      </c>
      <c r="O5" s="291" t="s">
        <v>140</v>
      </c>
      <c r="P5" s="308"/>
      <c r="Q5" s="101">
        <v>10839.45</v>
      </c>
      <c r="R5" s="285">
        <f>SUM(Q5:Q11)</f>
        <v>53141.78</v>
      </c>
      <c r="T5" s="62"/>
      <c r="U5" s="61"/>
      <c r="V5" s="61"/>
      <c r="W5" s="61"/>
      <c r="X5" s="62"/>
      <c r="Y5" s="61"/>
    </row>
    <row r="6" spans="1:25" ht="101.45" customHeight="1" x14ac:dyDescent="0.25">
      <c r="A6" s="220"/>
      <c r="B6" s="235"/>
      <c r="C6" s="235"/>
      <c r="D6" s="312"/>
      <c r="I6" s="315"/>
      <c r="J6" s="286"/>
      <c r="K6" s="315"/>
      <c r="L6" s="304"/>
      <c r="M6" s="318"/>
      <c r="N6" s="18" t="s">
        <v>221</v>
      </c>
      <c r="O6" s="292"/>
      <c r="P6" s="309"/>
      <c r="Q6" s="101">
        <v>12413.41</v>
      </c>
      <c r="R6" s="306"/>
      <c r="T6" s="62"/>
      <c r="U6" s="61"/>
      <c r="V6" s="61"/>
      <c r="W6" s="61"/>
      <c r="X6" s="62"/>
      <c r="Y6" s="61"/>
    </row>
    <row r="7" spans="1:25" ht="104.45" customHeight="1" x14ac:dyDescent="0.25">
      <c r="A7" s="220"/>
      <c r="B7" s="235"/>
      <c r="C7" s="235"/>
      <c r="D7" s="312"/>
      <c r="I7" s="315"/>
      <c r="J7" s="286"/>
      <c r="K7" s="315"/>
      <c r="L7" s="304"/>
      <c r="M7" s="318"/>
      <c r="N7" s="18" t="s">
        <v>222</v>
      </c>
      <c r="O7" s="292"/>
      <c r="P7" s="309"/>
      <c r="Q7" s="101">
        <v>11320.8</v>
      </c>
      <c r="R7" s="306"/>
      <c r="T7" s="62"/>
      <c r="U7" s="61"/>
      <c r="V7" s="61"/>
      <c r="W7" s="61"/>
      <c r="X7" s="62"/>
      <c r="Y7" s="61"/>
    </row>
    <row r="8" spans="1:25" ht="60" x14ac:dyDescent="0.25">
      <c r="A8" s="220"/>
      <c r="B8" s="235"/>
      <c r="C8" s="235"/>
      <c r="D8" s="312"/>
      <c r="I8" s="315"/>
      <c r="J8" s="286"/>
      <c r="K8" s="315"/>
      <c r="L8" s="304"/>
      <c r="M8" s="318"/>
      <c r="N8" s="18" t="s">
        <v>210</v>
      </c>
      <c r="O8" s="292"/>
      <c r="P8" s="309"/>
      <c r="Q8" s="101">
        <v>11970.17</v>
      </c>
      <c r="R8" s="306"/>
      <c r="T8" s="62"/>
      <c r="U8" s="61"/>
      <c r="V8" s="62"/>
      <c r="W8" s="61"/>
      <c r="X8" s="62"/>
      <c r="Y8" s="61"/>
    </row>
    <row r="9" spans="1:25" ht="60" x14ac:dyDescent="0.25">
      <c r="A9" s="220"/>
      <c r="B9" s="235"/>
      <c r="C9" s="235"/>
      <c r="D9" s="312"/>
      <c r="I9" s="315"/>
      <c r="J9" s="286"/>
      <c r="K9" s="315"/>
      <c r="L9" s="304"/>
      <c r="M9" s="318"/>
      <c r="N9" s="18" t="s">
        <v>210</v>
      </c>
      <c r="O9" s="292"/>
      <c r="P9" s="309"/>
      <c r="Q9" s="101">
        <v>5663</v>
      </c>
      <c r="R9" s="306"/>
      <c r="T9" s="62"/>
      <c r="U9" s="61"/>
      <c r="V9" s="62"/>
      <c r="W9" s="62"/>
      <c r="X9" s="62"/>
      <c r="Y9" s="61"/>
    </row>
    <row r="10" spans="1:25" s="77" customFormat="1" ht="44.45" customHeight="1" x14ac:dyDescent="0.25">
      <c r="A10" s="220"/>
      <c r="B10" s="235"/>
      <c r="C10" s="235"/>
      <c r="D10" s="312"/>
      <c r="I10" s="315"/>
      <c r="J10" s="286"/>
      <c r="K10" s="315"/>
      <c r="L10" s="304"/>
      <c r="M10" s="318"/>
      <c r="N10" s="18" t="s">
        <v>211</v>
      </c>
      <c r="O10" s="292"/>
      <c r="P10" s="309"/>
      <c r="Q10" s="102">
        <v>179.45</v>
      </c>
      <c r="R10" s="306"/>
      <c r="U10" s="61"/>
      <c r="Y10" s="61"/>
    </row>
    <row r="11" spans="1:25" ht="66" customHeight="1" thickBot="1" x14ac:dyDescent="0.3">
      <c r="A11" s="220"/>
      <c r="B11" s="236"/>
      <c r="C11" s="235"/>
      <c r="D11" s="313"/>
      <c r="I11" s="316"/>
      <c r="J11" s="287"/>
      <c r="K11" s="316"/>
      <c r="L11" s="305"/>
      <c r="M11" s="319"/>
      <c r="N11" s="18" t="s">
        <v>211</v>
      </c>
      <c r="O11" s="266"/>
      <c r="P11" s="310"/>
      <c r="Q11" s="102">
        <v>755.5</v>
      </c>
      <c r="R11" s="307"/>
      <c r="T11" s="62"/>
      <c r="U11" s="62"/>
      <c r="V11" s="62"/>
      <c r="W11" s="62"/>
      <c r="X11" s="62"/>
      <c r="Y11" s="62"/>
    </row>
    <row r="12" spans="1:25" ht="89.25" customHeight="1" thickBot="1" x14ac:dyDescent="0.3">
      <c r="A12" s="220"/>
      <c r="B12" s="245" t="s">
        <v>10</v>
      </c>
      <c r="C12" s="235"/>
      <c r="D12" s="285">
        <v>250140</v>
      </c>
      <c r="E12" s="27"/>
      <c r="F12" s="27"/>
      <c r="G12" s="27"/>
      <c r="H12" s="27"/>
      <c r="I12" s="285">
        <v>4892.66</v>
      </c>
      <c r="J12" s="285">
        <v>3914</v>
      </c>
      <c r="K12" s="285">
        <v>783</v>
      </c>
      <c r="L12" s="303" t="s">
        <v>84</v>
      </c>
      <c r="M12" s="303" t="s">
        <v>68</v>
      </c>
      <c r="N12" s="64" t="s">
        <v>199</v>
      </c>
      <c r="O12" s="291" t="s">
        <v>86</v>
      </c>
      <c r="P12" s="298" t="s">
        <v>89</v>
      </c>
      <c r="Q12" s="103">
        <v>311</v>
      </c>
      <c r="R12" s="285">
        <f>SUM(Q12:Q20)</f>
        <v>1216</v>
      </c>
      <c r="S12" s="169" t="s">
        <v>92</v>
      </c>
      <c r="T12" s="170" t="s">
        <v>87</v>
      </c>
      <c r="U12" s="170" t="s">
        <v>88</v>
      </c>
      <c r="V12" s="171" t="s">
        <v>215</v>
      </c>
      <c r="W12" s="172" t="s">
        <v>216</v>
      </c>
      <c r="X12" s="62"/>
      <c r="Y12" s="61"/>
    </row>
    <row r="13" spans="1:25" s="62" customFormat="1" ht="42" customHeight="1" thickBot="1" x14ac:dyDescent="0.3">
      <c r="A13" s="220"/>
      <c r="B13" s="235"/>
      <c r="C13" s="235"/>
      <c r="D13" s="286"/>
      <c r="E13" s="26"/>
      <c r="F13" s="26"/>
      <c r="G13" s="26"/>
      <c r="H13" s="26"/>
      <c r="I13" s="286"/>
      <c r="J13" s="286"/>
      <c r="K13" s="286"/>
      <c r="L13" s="304"/>
      <c r="M13" s="304"/>
      <c r="N13" s="65"/>
      <c r="O13" s="292"/>
      <c r="P13" s="299"/>
      <c r="Q13" s="104"/>
      <c r="R13" s="286"/>
      <c r="S13" s="168">
        <v>2021</v>
      </c>
      <c r="T13" s="16">
        <v>870.52</v>
      </c>
      <c r="U13" s="167">
        <v>191.51</v>
      </c>
      <c r="V13" s="167">
        <v>95.76</v>
      </c>
      <c r="W13" s="167">
        <v>95.76</v>
      </c>
      <c r="Y13" s="61"/>
    </row>
    <row r="14" spans="1:25" s="62" customFormat="1" ht="43.5" customHeight="1" thickBot="1" x14ac:dyDescent="0.3">
      <c r="A14" s="220"/>
      <c r="B14" s="235"/>
      <c r="C14" s="235"/>
      <c r="D14" s="286"/>
      <c r="E14" s="26"/>
      <c r="F14" s="26"/>
      <c r="G14" s="26"/>
      <c r="H14" s="26"/>
      <c r="I14" s="286"/>
      <c r="J14" s="286"/>
      <c r="K14" s="286"/>
      <c r="L14" s="304"/>
      <c r="M14" s="304"/>
      <c r="N14" s="296" t="s">
        <v>206</v>
      </c>
      <c r="O14" s="292"/>
      <c r="P14" s="299"/>
      <c r="Q14" s="301">
        <v>311</v>
      </c>
      <c r="R14" s="286"/>
      <c r="S14" s="168">
        <v>2022</v>
      </c>
      <c r="T14" s="16">
        <v>1305.78</v>
      </c>
      <c r="U14" s="16">
        <v>287.27</v>
      </c>
      <c r="V14" s="16">
        <v>143.63999999999999</v>
      </c>
      <c r="W14" s="16">
        <v>143.63999999999999</v>
      </c>
      <c r="Y14" s="61"/>
    </row>
    <row r="15" spans="1:25" s="62" customFormat="1" ht="34.15" customHeight="1" thickBot="1" x14ac:dyDescent="0.3">
      <c r="A15" s="220"/>
      <c r="B15" s="235"/>
      <c r="C15" s="235"/>
      <c r="D15" s="286"/>
      <c r="E15" s="26"/>
      <c r="F15" s="26"/>
      <c r="G15" s="26"/>
      <c r="H15" s="26"/>
      <c r="I15" s="286"/>
      <c r="J15" s="286"/>
      <c r="K15" s="286"/>
      <c r="L15" s="304"/>
      <c r="M15" s="304"/>
      <c r="N15" s="296"/>
      <c r="O15" s="292"/>
      <c r="P15" s="299"/>
      <c r="Q15" s="301"/>
      <c r="R15" s="286"/>
      <c r="S15" s="168" t="s">
        <v>90</v>
      </c>
      <c r="T15" s="16">
        <v>652.89</v>
      </c>
      <c r="U15" s="16">
        <v>143.63999999999999</v>
      </c>
      <c r="V15" s="16">
        <v>71.819999999999993</v>
      </c>
      <c r="W15" s="16">
        <v>71.819999999999993</v>
      </c>
      <c r="Y15" s="61"/>
    </row>
    <row r="16" spans="1:25" s="62" customFormat="1" ht="26.25" customHeight="1" thickBot="1" x14ac:dyDescent="0.3">
      <c r="A16" s="220"/>
      <c r="B16" s="235"/>
      <c r="C16" s="235"/>
      <c r="D16" s="286"/>
      <c r="E16" s="26"/>
      <c r="F16" s="26"/>
      <c r="G16" s="26"/>
      <c r="H16" s="26"/>
      <c r="I16" s="286"/>
      <c r="J16" s="286"/>
      <c r="K16" s="286"/>
      <c r="L16" s="304"/>
      <c r="M16" s="304"/>
      <c r="N16" s="297"/>
      <c r="O16" s="266"/>
      <c r="P16" s="300"/>
      <c r="Q16" s="302"/>
      <c r="R16" s="286"/>
      <c r="S16" s="288" t="s">
        <v>91</v>
      </c>
      <c r="T16" s="288"/>
      <c r="U16" s="167">
        <f>SUM(U13:U15)</f>
        <v>622.41999999999996</v>
      </c>
      <c r="V16" s="167">
        <f t="shared" ref="V16:W16" si="0">SUM(V13:V15)</f>
        <v>311.21999999999997</v>
      </c>
      <c r="W16" s="167">
        <f t="shared" si="0"/>
        <v>311.21999999999997</v>
      </c>
      <c r="Y16" s="61"/>
    </row>
    <row r="17" spans="1:23" ht="36.6" customHeight="1" thickBot="1" x14ac:dyDescent="0.3">
      <c r="A17" s="220"/>
      <c r="B17" s="235"/>
      <c r="C17" s="235"/>
      <c r="D17" s="286"/>
      <c r="E17" s="26"/>
      <c r="F17" s="26"/>
      <c r="G17" s="26"/>
      <c r="H17" s="26"/>
      <c r="I17" s="286"/>
      <c r="J17" s="286"/>
      <c r="K17" s="286"/>
      <c r="L17" s="304"/>
      <c r="M17" s="304"/>
      <c r="N17" s="66" t="s">
        <v>206</v>
      </c>
      <c r="O17" s="291" t="s">
        <v>93</v>
      </c>
      <c r="P17" s="293" t="s">
        <v>94</v>
      </c>
      <c r="Q17" s="50">
        <v>297</v>
      </c>
      <c r="R17" s="286"/>
      <c r="S17" s="168">
        <v>2021</v>
      </c>
      <c r="T17" s="16">
        <v>870.52</v>
      </c>
      <c r="U17" s="167">
        <v>182.81</v>
      </c>
      <c r="V17" s="167">
        <v>91.4</v>
      </c>
      <c r="W17" s="167">
        <v>91.4</v>
      </c>
    </row>
    <row r="18" spans="1:23" ht="30.75" customHeight="1" thickBot="1" x14ac:dyDescent="0.3">
      <c r="A18" s="220"/>
      <c r="B18" s="235"/>
      <c r="C18" s="235"/>
      <c r="D18" s="286"/>
      <c r="E18" s="28"/>
      <c r="F18" s="28"/>
      <c r="G18" s="28"/>
      <c r="H18" s="28"/>
      <c r="I18" s="286"/>
      <c r="J18" s="286"/>
      <c r="K18" s="286"/>
      <c r="L18" s="304"/>
      <c r="M18" s="304"/>
      <c r="N18" s="289" t="s">
        <v>199</v>
      </c>
      <c r="O18" s="292"/>
      <c r="P18" s="294"/>
      <c r="Q18" s="225">
        <v>297</v>
      </c>
      <c r="R18" s="286"/>
      <c r="S18" s="168">
        <v>2022</v>
      </c>
      <c r="T18" s="16">
        <v>1305.78</v>
      </c>
      <c r="U18" s="16">
        <v>274.20999999999998</v>
      </c>
      <c r="V18" s="16">
        <v>137.11000000000001</v>
      </c>
      <c r="W18" s="16">
        <v>137.11000000000001</v>
      </c>
    </row>
    <row r="19" spans="1:23" ht="27" customHeight="1" thickBot="1" x14ac:dyDescent="0.3">
      <c r="A19" s="220"/>
      <c r="B19" s="235"/>
      <c r="C19" s="235"/>
      <c r="D19" s="286"/>
      <c r="I19" s="286"/>
      <c r="J19" s="286"/>
      <c r="K19" s="286"/>
      <c r="L19" s="304"/>
      <c r="M19" s="304"/>
      <c r="N19" s="289"/>
      <c r="O19" s="292"/>
      <c r="P19" s="294"/>
      <c r="Q19" s="225"/>
      <c r="R19" s="286"/>
      <c r="S19" s="168" t="s">
        <v>90</v>
      </c>
      <c r="T19" s="16">
        <v>652.89</v>
      </c>
      <c r="U19" s="16">
        <v>137.11000000000001</v>
      </c>
      <c r="V19" s="16">
        <v>68.55</v>
      </c>
      <c r="W19" s="16">
        <v>68.55</v>
      </c>
    </row>
    <row r="20" spans="1:23" ht="42.6" customHeight="1" thickBot="1" x14ac:dyDescent="0.3">
      <c r="A20" s="221"/>
      <c r="B20" s="236"/>
      <c r="C20" s="236"/>
      <c r="D20" s="287"/>
      <c r="I20" s="287"/>
      <c r="J20" s="287"/>
      <c r="K20" s="287"/>
      <c r="L20" s="305"/>
      <c r="M20" s="305"/>
      <c r="N20" s="290"/>
      <c r="O20" s="266"/>
      <c r="P20" s="295"/>
      <c r="Q20" s="241"/>
      <c r="R20" s="287"/>
      <c r="S20" s="288" t="s">
        <v>91</v>
      </c>
      <c r="T20" s="288"/>
      <c r="U20" s="167">
        <f>SUM(U17:U19)</f>
        <v>594.13</v>
      </c>
      <c r="V20" s="167">
        <f t="shared" ref="V20" si="1">SUM(V17:V19)</f>
        <v>297.06</v>
      </c>
      <c r="W20" s="167">
        <f t="shared" ref="W20" si="2">SUM(W17:W19)</f>
        <v>297.06</v>
      </c>
    </row>
    <row r="21" spans="1:23" ht="30.6" customHeight="1" thickBot="1" x14ac:dyDescent="0.3">
      <c r="J21" s="5"/>
      <c r="R21" s="21">
        <f>SUM(R5:R20)</f>
        <v>54357.78</v>
      </c>
    </row>
    <row r="22" spans="1:23" x14ac:dyDescent="0.25">
      <c r="J22" s="5"/>
    </row>
    <row r="23" spans="1:23" x14ac:dyDescent="0.25">
      <c r="J23" s="5"/>
    </row>
    <row r="24" spans="1:23" x14ac:dyDescent="0.25">
      <c r="J24" s="5"/>
    </row>
    <row r="25" spans="1:23" x14ac:dyDescent="0.25">
      <c r="J25" s="5"/>
    </row>
    <row r="26" spans="1:23" x14ac:dyDescent="0.25">
      <c r="J26" s="5"/>
    </row>
    <row r="27" spans="1:23" x14ac:dyDescent="0.25">
      <c r="J27" s="5"/>
    </row>
    <row r="28" spans="1:23" x14ac:dyDescent="0.25">
      <c r="J28" s="5"/>
    </row>
    <row r="29" spans="1:23" x14ac:dyDescent="0.25">
      <c r="J29" s="5"/>
    </row>
    <row r="30" spans="1:23" x14ac:dyDescent="0.25">
      <c r="J30" s="5"/>
    </row>
    <row r="31" spans="1:23" x14ac:dyDescent="0.25">
      <c r="J31" s="5"/>
    </row>
  </sheetData>
  <sheetProtection algorithmName="SHA-512" hashValue="16UFp3EoVA78xzkX2FZCzflcakUKzhpdfS9/cOgJ/canjdVjVyt3ZB8Mk1qPds4rCnZM4vsTFwK6c9d44Myzmw==" saltValue="50H+uu1b1Eo8vojNpZyyXQ==" spinCount="100000" sheet="1" objects="1" scenarios="1" formatColumns="0" formatRows="0" sort="0" autoFilter="0"/>
  <mergeCells count="30">
    <mergeCell ref="B12:B20"/>
    <mergeCell ref="M12:M20"/>
    <mergeCell ref="L12:L20"/>
    <mergeCell ref="B5:B11"/>
    <mergeCell ref="D5:D11"/>
    <mergeCell ref="I5:I11"/>
    <mergeCell ref="J5:J11"/>
    <mergeCell ref="K5:K11"/>
    <mergeCell ref="M5:M11"/>
    <mergeCell ref="R5:R11"/>
    <mergeCell ref="D12:D20"/>
    <mergeCell ref="C5:C20"/>
    <mergeCell ref="P5:P11"/>
    <mergeCell ref="O5:O11"/>
    <mergeCell ref="A5:A20"/>
    <mergeCell ref="K12:K20"/>
    <mergeCell ref="J12:J20"/>
    <mergeCell ref="I12:I20"/>
    <mergeCell ref="S20:T20"/>
    <mergeCell ref="N18:N20"/>
    <mergeCell ref="O17:O20"/>
    <mergeCell ref="P17:P20"/>
    <mergeCell ref="Q18:Q20"/>
    <mergeCell ref="R12:R20"/>
    <mergeCell ref="S16:T16"/>
    <mergeCell ref="N14:N16"/>
    <mergeCell ref="O12:O16"/>
    <mergeCell ref="P12:P16"/>
    <mergeCell ref="Q14:Q16"/>
    <mergeCell ref="L5:L11"/>
  </mergeCells>
  <printOptions gridLines="1"/>
  <pageMargins left="0.25" right="0.25" top="0.75" bottom="0.75" header="0.3" footer="0.3"/>
  <pageSetup paperSize="9" scale="3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52FAA-D81A-48C5-A15B-886DE85FCE4E}">
  <sheetPr>
    <pageSetUpPr fitToPage="1"/>
  </sheetPr>
  <dimension ref="B1:I25"/>
  <sheetViews>
    <sheetView workbookViewId="0">
      <selection activeCell="J3" sqref="J3"/>
    </sheetView>
  </sheetViews>
  <sheetFormatPr defaultRowHeight="15" x14ac:dyDescent="0.25"/>
  <cols>
    <col min="3" max="3" width="26.140625" customWidth="1"/>
    <col min="4" max="4" width="18.7109375" customWidth="1"/>
    <col min="5" max="5" width="32.140625" customWidth="1"/>
    <col min="6" max="6" width="33.7109375" customWidth="1"/>
    <col min="7" max="7" width="28.28515625" customWidth="1"/>
    <col min="8" max="8" width="10" bestFit="1" customWidth="1"/>
    <col min="9" max="9" width="8.7109375" customWidth="1"/>
  </cols>
  <sheetData>
    <row r="1" spans="2:9" ht="15.75" x14ac:dyDescent="0.25">
      <c r="C1" s="320"/>
      <c r="D1" s="320"/>
      <c r="E1" s="320"/>
      <c r="F1" s="320"/>
      <c r="G1" s="320"/>
      <c r="H1" s="320"/>
      <c r="I1" s="320"/>
    </row>
    <row r="2" spans="2:9" ht="15.75" thickBot="1" x14ac:dyDescent="0.3">
      <c r="C2" s="77"/>
      <c r="D2" s="77"/>
      <c r="E2" s="22">
        <v>0.02</v>
      </c>
      <c r="F2" s="22">
        <v>0.8</v>
      </c>
      <c r="G2" s="22">
        <v>0.3</v>
      </c>
      <c r="H2" s="22">
        <v>0.1</v>
      </c>
      <c r="I2" s="22">
        <v>0.9</v>
      </c>
    </row>
    <row r="3" spans="2:9" ht="30.75" thickBot="1" x14ac:dyDescent="0.3">
      <c r="B3" s="321" t="s">
        <v>226</v>
      </c>
      <c r="C3" s="78" t="s">
        <v>133</v>
      </c>
      <c r="D3" s="53">
        <v>327504.77</v>
      </c>
      <c r="E3" s="53">
        <f>D3*E2</f>
        <v>6550.0954000000002</v>
      </c>
      <c r="F3" s="53">
        <f>E3*F2</f>
        <v>5240.0763200000001</v>
      </c>
    </row>
    <row r="4" spans="2:9" ht="80.45" customHeight="1" thickBot="1" x14ac:dyDescent="0.3">
      <c r="B4" s="322"/>
      <c r="C4" s="213" t="s">
        <v>127</v>
      </c>
      <c r="D4" s="184" t="s">
        <v>85</v>
      </c>
      <c r="E4" s="183" t="s">
        <v>128</v>
      </c>
      <c r="F4" s="185" t="s">
        <v>96</v>
      </c>
    </row>
    <row r="5" spans="2:9" ht="72" customHeight="1" thickBot="1" x14ac:dyDescent="0.35">
      <c r="B5" s="322"/>
      <c r="C5" s="214" t="s">
        <v>129</v>
      </c>
      <c r="D5" s="6"/>
      <c r="E5" s="174">
        <f>SUM('[1]FUNZIONI ART. 4, C 1 LETT A'!F5)</f>
        <v>0</v>
      </c>
      <c r="F5" s="175"/>
    </row>
    <row r="6" spans="2:9" ht="33.6" customHeight="1" thickBot="1" x14ac:dyDescent="0.3">
      <c r="B6" s="322"/>
      <c r="C6" s="324" t="s">
        <v>130</v>
      </c>
      <c r="D6" s="173"/>
      <c r="E6" s="176">
        <v>157.2022896</v>
      </c>
      <c r="F6" s="177"/>
      <c r="G6" s="23">
        <f>F3*G2</f>
        <v>1572.0228959999999</v>
      </c>
      <c r="H6" s="23">
        <f>G6*H2</f>
        <v>157.2022896</v>
      </c>
      <c r="I6" s="22"/>
    </row>
    <row r="7" spans="2:9" ht="45" customHeight="1" thickBot="1" x14ac:dyDescent="0.35">
      <c r="B7" s="322"/>
      <c r="C7" s="324"/>
      <c r="D7" s="178"/>
      <c r="E7" s="146"/>
      <c r="F7" s="179">
        <f>G6*I2</f>
        <v>1414.8206064000001</v>
      </c>
    </row>
    <row r="8" spans="2:9" ht="34.15" customHeight="1" thickBot="1" x14ac:dyDescent="0.35">
      <c r="B8" s="322"/>
      <c r="C8" s="324" t="s">
        <v>131</v>
      </c>
      <c r="D8" s="173"/>
      <c r="E8" s="174">
        <v>288.20419759999999</v>
      </c>
      <c r="F8" s="325">
        <f>SUM(E8:E11)</f>
        <v>1152.8167903999999</v>
      </c>
      <c r="G8" s="20">
        <f>F3*H8</f>
        <v>1152.8167903999999</v>
      </c>
      <c r="H8" s="22">
        <v>0.22</v>
      </c>
    </row>
    <row r="9" spans="2:9" ht="29.45" customHeight="1" thickBot="1" x14ac:dyDescent="0.35">
      <c r="B9" s="322"/>
      <c r="C9" s="324"/>
      <c r="D9" s="178"/>
      <c r="E9" s="174">
        <v>288.20419759999999</v>
      </c>
      <c r="F9" s="325"/>
    </row>
    <row r="10" spans="2:9" ht="29.45" customHeight="1" thickBot="1" x14ac:dyDescent="0.35">
      <c r="B10" s="322"/>
      <c r="C10" s="324"/>
      <c r="D10" s="178"/>
      <c r="E10" s="174">
        <v>288.20419759999999</v>
      </c>
      <c r="F10" s="325"/>
      <c r="G10">
        <v>0</v>
      </c>
    </row>
    <row r="11" spans="2:9" ht="31.15" customHeight="1" thickBot="1" x14ac:dyDescent="0.35">
      <c r="B11" s="322"/>
      <c r="C11" s="324"/>
      <c r="D11" s="178"/>
      <c r="E11" s="174">
        <v>288.20419759999999</v>
      </c>
      <c r="F11" s="325"/>
    </row>
    <row r="12" spans="2:9" ht="38.450000000000003" customHeight="1" thickBot="1" x14ac:dyDescent="0.35">
      <c r="B12" s="322"/>
      <c r="C12" s="324" t="s">
        <v>134</v>
      </c>
      <c r="D12" s="173"/>
      <c r="E12" s="174">
        <v>188.64274752</v>
      </c>
      <c r="F12" s="175"/>
    </row>
    <row r="13" spans="2:9" ht="33.6" customHeight="1" thickBot="1" x14ac:dyDescent="0.35">
      <c r="B13" s="322"/>
      <c r="C13" s="324"/>
      <c r="D13" s="178"/>
      <c r="E13" s="174">
        <v>188.64274752</v>
      </c>
      <c r="F13" s="175"/>
    </row>
    <row r="14" spans="2:9" ht="28.15" customHeight="1" thickBot="1" x14ac:dyDescent="0.35">
      <c r="B14" s="322"/>
      <c r="C14" s="324"/>
      <c r="D14" s="178"/>
      <c r="E14" s="174">
        <v>188.64274752</v>
      </c>
      <c r="F14" s="175"/>
    </row>
    <row r="15" spans="2:9" ht="33" customHeight="1" thickBot="1" x14ac:dyDescent="0.35">
      <c r="B15" s="322"/>
      <c r="C15" s="324"/>
      <c r="D15" s="178"/>
      <c r="E15" s="174">
        <v>188.64274752</v>
      </c>
      <c r="F15" s="175"/>
    </row>
    <row r="16" spans="2:9" ht="28.15" customHeight="1" thickBot="1" x14ac:dyDescent="0.35">
      <c r="B16" s="322"/>
      <c r="C16" s="324"/>
      <c r="D16" s="178"/>
      <c r="E16" s="175"/>
      <c r="F16" s="175">
        <v>503.04732672</v>
      </c>
    </row>
    <row r="17" spans="2:6" ht="31.15" customHeight="1" thickBot="1" x14ac:dyDescent="0.35">
      <c r="B17" s="322"/>
      <c r="C17" s="324" t="s">
        <v>135</v>
      </c>
      <c r="D17" s="178"/>
      <c r="E17" s="174">
        <v>550.20801359999996</v>
      </c>
      <c r="F17" s="175"/>
    </row>
    <row r="18" spans="2:6" ht="29.45" customHeight="1" thickBot="1" x14ac:dyDescent="0.35">
      <c r="B18" s="322"/>
      <c r="C18" s="324"/>
      <c r="D18" s="178"/>
      <c r="E18" s="174">
        <v>125.07694079999999</v>
      </c>
      <c r="F18" s="175"/>
    </row>
    <row r="19" spans="2:6" ht="30.6" customHeight="1" thickBot="1" x14ac:dyDescent="0.35">
      <c r="B19" s="322"/>
      <c r="C19" s="324"/>
      <c r="D19" s="178"/>
      <c r="E19" s="174">
        <v>425.13107280000003</v>
      </c>
      <c r="F19" s="175"/>
    </row>
    <row r="20" spans="2:6" ht="30" customHeight="1" thickBot="1" x14ac:dyDescent="0.35">
      <c r="B20" s="322"/>
      <c r="C20" s="215" t="s">
        <v>116</v>
      </c>
      <c r="D20" s="178"/>
      <c r="E20" s="174">
        <f>SUM(E5:E19)</f>
        <v>3165.0060972800002</v>
      </c>
      <c r="F20" s="175">
        <f>SUM(F16+F7)</f>
        <v>1917.8679331200001</v>
      </c>
    </row>
    <row r="21" spans="2:6" ht="51.75" customHeight="1" thickBot="1" x14ac:dyDescent="0.35">
      <c r="B21" s="322"/>
      <c r="C21" s="216" t="s">
        <v>217</v>
      </c>
      <c r="D21" s="180"/>
      <c r="E21" s="174">
        <f>SUM(E8+E12+E17)</f>
        <v>1027.0549587199998</v>
      </c>
      <c r="F21" s="181"/>
    </row>
    <row r="22" spans="2:6" ht="50.25" customHeight="1" thickBot="1" x14ac:dyDescent="0.35">
      <c r="B22" s="322"/>
      <c r="C22" s="216" t="s">
        <v>218</v>
      </c>
      <c r="D22" s="180"/>
      <c r="E22" s="174">
        <f>SUM(E9+E13+E6)</f>
        <v>634.04923471999996</v>
      </c>
      <c r="F22" s="181"/>
    </row>
    <row r="23" spans="2:6" ht="54" customHeight="1" thickBot="1" x14ac:dyDescent="0.35">
      <c r="B23" s="322"/>
      <c r="C23" s="216" t="s">
        <v>219</v>
      </c>
      <c r="D23" s="180"/>
      <c r="E23" s="174">
        <f>SUM(E5+E10+E14+E18)</f>
        <v>601.92388591999998</v>
      </c>
      <c r="F23" s="181"/>
    </row>
    <row r="24" spans="2:6" ht="56.25" customHeight="1" thickBot="1" x14ac:dyDescent="0.35">
      <c r="B24" s="322"/>
      <c r="C24" s="216" t="s">
        <v>220</v>
      </c>
      <c r="D24" s="180"/>
      <c r="E24" s="174">
        <f>SUM(E11+E15+E19)</f>
        <v>901.97801791999996</v>
      </c>
      <c r="F24" s="181"/>
    </row>
    <row r="25" spans="2:6" ht="66" customHeight="1" thickBot="1" x14ac:dyDescent="0.35">
      <c r="B25" s="323"/>
      <c r="C25" s="217" t="s">
        <v>132</v>
      </c>
      <c r="D25" s="146"/>
      <c r="E25" s="182">
        <f>SUM(E21:E24)</f>
        <v>3165.0060972799993</v>
      </c>
      <c r="F25" s="175">
        <v>1917.8679331200001</v>
      </c>
    </row>
  </sheetData>
  <sheetProtection algorithmName="SHA-512" hashValue="ATj8Sr5fWCjsFlqim1zJf1YZIxeb4gHaAUwdMDxpL0hrALCjigs2NfI/PGnu0ag0WQp9JatsA0+q0ppTlY1avg==" saltValue="/qKkVzTuE2ZwjqT8hurOjA==" spinCount="100000" sheet="1" objects="1" scenarios="1" formatColumns="0" formatRows="0" sort="0" autoFilter="0"/>
  <mergeCells count="7">
    <mergeCell ref="C1:I1"/>
    <mergeCell ref="B3:B25"/>
    <mergeCell ref="C6:C7"/>
    <mergeCell ref="C8:C11"/>
    <mergeCell ref="C12:C16"/>
    <mergeCell ref="C17:C19"/>
    <mergeCell ref="F8:F11"/>
  </mergeCells>
  <pageMargins left="0.25" right="0.25" top="0.75" bottom="0.75" header="0.3" footer="0.3"/>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C7A67-4CA6-4F57-A7CE-8D29CD0859C5}">
  <sheetPr>
    <pageSetUpPr fitToPage="1"/>
  </sheetPr>
  <dimension ref="B1:O39"/>
  <sheetViews>
    <sheetView topLeftCell="A13" zoomScale="110" zoomScaleNormal="110" workbookViewId="0">
      <selection activeCell="P17" sqref="P17"/>
    </sheetView>
  </sheetViews>
  <sheetFormatPr defaultRowHeight="15" x14ac:dyDescent="0.25"/>
  <cols>
    <col min="3" max="3" width="20.28515625" customWidth="1"/>
    <col min="4" max="4" width="16.42578125" customWidth="1"/>
    <col min="5" max="5" width="15.5703125" customWidth="1"/>
    <col min="6" max="6" width="24.7109375" customWidth="1"/>
    <col min="7" max="7" width="30.42578125" customWidth="1"/>
    <col min="8" max="8" width="14" customWidth="1"/>
    <col min="9" max="9" width="17.28515625" customWidth="1"/>
    <col min="10" max="10" width="15.7109375" customWidth="1"/>
    <col min="11" max="11" width="19.140625" customWidth="1"/>
    <col min="12" max="12" width="15.28515625" customWidth="1"/>
    <col min="14" max="14" width="10" bestFit="1" customWidth="1"/>
    <col min="15" max="15" width="12.5703125" customWidth="1"/>
  </cols>
  <sheetData>
    <row r="1" spans="2:15" ht="15.75" thickBot="1" x14ac:dyDescent="0.3">
      <c r="F1" s="22">
        <v>0.8</v>
      </c>
      <c r="G1" s="22">
        <v>0.2</v>
      </c>
    </row>
    <row r="2" spans="2:15" ht="41.45" customHeight="1" x14ac:dyDescent="0.25">
      <c r="B2" s="321" t="s">
        <v>226</v>
      </c>
      <c r="C2" s="78" t="s">
        <v>137</v>
      </c>
      <c r="D2" s="23">
        <v>3054504.77</v>
      </c>
      <c r="E2" s="23">
        <v>61084.31</v>
      </c>
      <c r="F2" s="23">
        <f>E2*F1</f>
        <v>48867.448000000004</v>
      </c>
      <c r="G2" s="20">
        <f>E2*G1</f>
        <v>12216.862000000001</v>
      </c>
    </row>
    <row r="3" spans="2:15" ht="37.9" customHeight="1" x14ac:dyDescent="0.25">
      <c r="B3" s="322"/>
      <c r="C3" s="78" t="s">
        <v>138</v>
      </c>
      <c r="D3" s="20">
        <v>152944.04999999999</v>
      </c>
      <c r="E3" s="20">
        <v>3058.88</v>
      </c>
      <c r="F3" s="20">
        <f>E3*F1</f>
        <v>2447.1040000000003</v>
      </c>
      <c r="G3" s="20">
        <f>E3*G1</f>
        <v>611.77600000000007</v>
      </c>
    </row>
    <row r="4" spans="2:15" ht="22.9" customHeight="1" x14ac:dyDescent="0.25">
      <c r="B4" s="322"/>
      <c r="D4" s="20">
        <f>SUM(D2:D3)</f>
        <v>3207448.82</v>
      </c>
      <c r="E4" s="20">
        <f>SUM(E2:E3)</f>
        <v>64143.189999999995</v>
      </c>
      <c r="F4" s="20">
        <f>SUM(F2:F3)</f>
        <v>51314.552000000003</v>
      </c>
      <c r="G4" s="20">
        <f>SUM(G2:G3)</f>
        <v>12828.638000000001</v>
      </c>
    </row>
    <row r="5" spans="2:15" ht="55.15" customHeight="1" x14ac:dyDescent="0.3">
      <c r="B5" s="322"/>
      <c r="C5" s="202" t="s">
        <v>106</v>
      </c>
      <c r="D5" s="186" t="s">
        <v>85</v>
      </c>
      <c r="E5" s="187" t="s">
        <v>107</v>
      </c>
      <c r="F5" s="188" t="s">
        <v>108</v>
      </c>
      <c r="G5" s="78" t="s">
        <v>118</v>
      </c>
      <c r="H5" s="22">
        <v>0.03</v>
      </c>
      <c r="I5" s="78" t="s">
        <v>119</v>
      </c>
      <c r="J5" s="22">
        <v>0.03</v>
      </c>
      <c r="K5" t="s">
        <v>120</v>
      </c>
    </row>
    <row r="6" spans="2:15" ht="76.5" customHeight="1" x14ac:dyDescent="0.3">
      <c r="B6" s="322"/>
      <c r="C6" s="333" t="s">
        <v>109</v>
      </c>
      <c r="D6" s="87"/>
      <c r="E6" s="94">
        <v>720.18822070588237</v>
      </c>
      <c r="F6" s="330">
        <f>SUM(E6:E7)</f>
        <v>1539.4366512000001</v>
      </c>
      <c r="G6" s="23">
        <v>48867.45</v>
      </c>
      <c r="H6" s="23">
        <f>G6*H5</f>
        <v>1466.0234999999998</v>
      </c>
      <c r="I6" s="23">
        <v>2447.1</v>
      </c>
      <c r="J6" s="23">
        <f t="shared" ref="J6" si="0">I6*J5</f>
        <v>73.412999999999997</v>
      </c>
      <c r="K6" s="53">
        <f>SUM(H6,J6)</f>
        <v>1539.4364999999998</v>
      </c>
    </row>
    <row r="7" spans="2:15" ht="18.75" x14ac:dyDescent="0.3">
      <c r="B7" s="322"/>
      <c r="C7" s="335"/>
      <c r="D7" s="89"/>
      <c r="E7" s="94">
        <v>819.24843049411766</v>
      </c>
      <c r="F7" s="332"/>
    </row>
    <row r="8" spans="2:15" ht="72" customHeight="1" x14ac:dyDescent="0.3">
      <c r="B8" s="322"/>
      <c r="C8" s="203" t="s">
        <v>110</v>
      </c>
      <c r="D8" s="81"/>
      <c r="E8" s="88"/>
      <c r="F8" s="92">
        <v>734.13144</v>
      </c>
      <c r="G8" s="55" t="s">
        <v>121</v>
      </c>
      <c r="H8" s="76">
        <v>0.3</v>
      </c>
      <c r="I8" s="78"/>
      <c r="J8" s="2"/>
      <c r="K8" s="2"/>
    </row>
    <row r="9" spans="2:15" ht="45" x14ac:dyDescent="0.3">
      <c r="B9" s="322"/>
      <c r="C9" s="204" t="s">
        <v>111</v>
      </c>
      <c r="D9" s="89"/>
      <c r="E9" s="95">
        <v>8192.4843049411775</v>
      </c>
      <c r="F9" s="338">
        <f>SUM(E9:E10)</f>
        <v>14660.235072000003</v>
      </c>
      <c r="G9" s="23">
        <v>48867.45</v>
      </c>
      <c r="H9" s="23">
        <f>G9*H8</f>
        <v>14660.234999999999</v>
      </c>
      <c r="I9" s="23"/>
      <c r="J9" s="23"/>
      <c r="K9" s="53"/>
    </row>
    <row r="10" spans="2:15" ht="45.75" thickBot="1" x14ac:dyDescent="0.35">
      <c r="B10" s="322"/>
      <c r="C10" s="204" t="s">
        <v>111</v>
      </c>
      <c r="D10" s="82"/>
      <c r="E10" s="93">
        <v>6467.7507670588247</v>
      </c>
      <c r="F10" s="339"/>
    </row>
    <row r="11" spans="2:15" s="77" customFormat="1" ht="45.75" x14ac:dyDescent="0.3">
      <c r="B11" s="322"/>
      <c r="C11" s="205"/>
      <c r="D11" s="82"/>
      <c r="E11" s="93"/>
      <c r="F11" s="97"/>
      <c r="G11" s="55" t="s">
        <v>121</v>
      </c>
      <c r="H11" s="76">
        <v>0.24</v>
      </c>
      <c r="I11" s="78" t="s">
        <v>119</v>
      </c>
      <c r="J11" s="22">
        <v>0.24</v>
      </c>
      <c r="K11" s="98">
        <v>0.4</v>
      </c>
      <c r="L11" s="326" t="s">
        <v>122</v>
      </c>
      <c r="M11" s="327"/>
      <c r="N11" s="22">
        <v>0.6</v>
      </c>
    </row>
    <row r="12" spans="2:15" ht="26.45" customHeight="1" thickBot="1" x14ac:dyDescent="0.35">
      <c r="B12" s="322"/>
      <c r="C12" s="333" t="s">
        <v>112</v>
      </c>
      <c r="D12" s="79"/>
      <c r="E12" s="93">
        <v>631.51781848615383</v>
      </c>
      <c r="F12" s="330">
        <f>SUM(E12:E16)</f>
        <v>7389.2959257600005</v>
      </c>
      <c r="G12" s="23">
        <v>48867.45</v>
      </c>
      <c r="H12" s="23">
        <f>G12*H11</f>
        <v>11728.187999999998</v>
      </c>
      <c r="I12" s="23">
        <v>2447.1</v>
      </c>
      <c r="J12" s="23">
        <f t="shared" ref="J12" si="1">I12*J11</f>
        <v>587.30399999999997</v>
      </c>
      <c r="K12" s="99"/>
      <c r="L12" s="52">
        <f>H12*K11</f>
        <v>4691.2751999999991</v>
      </c>
      <c r="M12" s="29">
        <f>J12*K11</f>
        <v>234.92160000000001</v>
      </c>
      <c r="N12" s="23">
        <f>H12*N11</f>
        <v>7036.9127999999992</v>
      </c>
      <c r="O12" s="23">
        <f>J12*N11</f>
        <v>352.38239999999996</v>
      </c>
    </row>
    <row r="13" spans="2:15" ht="23.45" customHeight="1" thickBot="1" x14ac:dyDescent="0.35">
      <c r="B13" s="322"/>
      <c r="C13" s="334"/>
      <c r="D13" s="82"/>
      <c r="E13" s="93">
        <v>2102.2313170707694</v>
      </c>
      <c r="F13" s="331"/>
      <c r="L13" s="328">
        <f>SUM(L12:M12)</f>
        <v>4926.1967999999988</v>
      </c>
      <c r="M13" s="329"/>
      <c r="N13" s="328">
        <f>SUM(N12:O12)</f>
        <v>7389.2951999999987</v>
      </c>
      <c r="O13" s="329"/>
    </row>
    <row r="14" spans="2:15" ht="25.9" customHeight="1" x14ac:dyDescent="0.3">
      <c r="B14" s="322"/>
      <c r="C14" s="334"/>
      <c r="D14" s="79"/>
      <c r="E14" s="93">
        <v>2102.2313170707694</v>
      </c>
      <c r="F14" s="331"/>
    </row>
    <row r="15" spans="2:15" ht="28.9" customHeight="1" x14ac:dyDescent="0.3">
      <c r="B15" s="322"/>
      <c r="C15" s="335"/>
      <c r="D15" s="79"/>
      <c r="E15" s="93">
        <v>2102.2313170707694</v>
      </c>
      <c r="F15" s="331"/>
    </row>
    <row r="16" spans="2:15" ht="27" customHeight="1" x14ac:dyDescent="0.3">
      <c r="B16" s="322"/>
      <c r="C16" s="206"/>
      <c r="D16" s="82"/>
      <c r="E16" s="93">
        <v>451.08415606153847</v>
      </c>
      <c r="F16" s="332"/>
    </row>
    <row r="17" spans="2:11" ht="29.45" customHeight="1" x14ac:dyDescent="0.3">
      <c r="B17" s="322"/>
      <c r="C17" s="206"/>
      <c r="D17" s="84"/>
      <c r="E17" s="93"/>
      <c r="F17" s="91">
        <v>4926.1972838399997</v>
      </c>
    </row>
    <row r="18" spans="2:11" s="77" customFormat="1" ht="60" x14ac:dyDescent="0.3">
      <c r="B18" s="322"/>
      <c r="C18" s="206"/>
      <c r="D18" s="84"/>
      <c r="E18" s="93"/>
      <c r="F18" s="91"/>
      <c r="G18" s="78" t="s">
        <v>123</v>
      </c>
      <c r="H18" s="22">
        <v>0.22</v>
      </c>
      <c r="I18" s="55" t="s">
        <v>124</v>
      </c>
    </row>
    <row r="19" spans="2:11" ht="62.25" customHeight="1" x14ac:dyDescent="0.3">
      <c r="B19" s="322"/>
      <c r="C19" s="207" t="s">
        <v>113</v>
      </c>
      <c r="D19" s="82"/>
      <c r="E19" s="93">
        <v>179.454352</v>
      </c>
      <c r="F19" s="330">
        <f>SUM(E19:E22)</f>
        <v>11289.202108800002</v>
      </c>
      <c r="G19" s="23">
        <v>2447.1</v>
      </c>
      <c r="H19" s="23">
        <f>G19*H18</f>
        <v>538.36199999999997</v>
      </c>
      <c r="I19" s="23">
        <v>48867.45</v>
      </c>
      <c r="J19" s="23">
        <f>I19*H18</f>
        <v>10750.839</v>
      </c>
      <c r="K19" s="53">
        <f>SUM(H19,J19)</f>
        <v>11289.200999999999</v>
      </c>
    </row>
    <row r="20" spans="2:11" ht="67.5" customHeight="1" x14ac:dyDescent="0.3">
      <c r="B20" s="322"/>
      <c r="C20" s="207" t="s">
        <v>113</v>
      </c>
      <c r="D20" s="82"/>
      <c r="E20" s="93">
        <v>3583.6130176000006</v>
      </c>
      <c r="F20" s="331"/>
    </row>
    <row r="21" spans="2:11" ht="57" customHeight="1" x14ac:dyDescent="0.3">
      <c r="B21" s="322"/>
      <c r="C21" s="207" t="s">
        <v>114</v>
      </c>
      <c r="D21" s="79"/>
      <c r="E21" s="93">
        <v>3763.0673696000008</v>
      </c>
      <c r="F21" s="331"/>
    </row>
    <row r="22" spans="2:11" ht="75" customHeight="1" x14ac:dyDescent="0.3">
      <c r="B22" s="322"/>
      <c r="C22" s="207" t="s">
        <v>114</v>
      </c>
      <c r="D22" s="79"/>
      <c r="E22" s="93">
        <v>3763.0673696000008</v>
      </c>
      <c r="F22" s="332"/>
    </row>
    <row r="23" spans="2:11" s="77" customFormat="1" ht="42" customHeight="1" x14ac:dyDescent="0.3">
      <c r="B23" s="322"/>
      <c r="C23" s="207"/>
      <c r="D23" s="79"/>
      <c r="E23" s="93"/>
      <c r="F23" s="100"/>
      <c r="G23" s="55" t="s">
        <v>125</v>
      </c>
      <c r="H23" s="22">
        <v>0.21</v>
      </c>
      <c r="I23" s="78" t="s">
        <v>126</v>
      </c>
    </row>
    <row r="24" spans="2:11" ht="48" customHeight="1" x14ac:dyDescent="0.3">
      <c r="B24" s="322"/>
      <c r="C24" s="337" t="s">
        <v>115</v>
      </c>
      <c r="D24" s="79"/>
      <c r="E24" s="96">
        <v>1196.2032298012271</v>
      </c>
      <c r="F24" s="330">
        <f>SUM(E24:E28)</f>
        <v>10776.0565584</v>
      </c>
      <c r="G24" s="23">
        <v>48867.45</v>
      </c>
      <c r="H24" s="23">
        <f>G24*H23</f>
        <v>10262.164499999999</v>
      </c>
      <c r="I24" s="23">
        <v>2447.1</v>
      </c>
      <c r="J24" s="23">
        <f>I24*H23</f>
        <v>513.89099999999996</v>
      </c>
      <c r="K24" s="23">
        <f>SUM(H24,J24)</f>
        <v>10776.055499999999</v>
      </c>
    </row>
    <row r="25" spans="2:11" ht="30.6" customHeight="1" x14ac:dyDescent="0.3">
      <c r="B25" s="322"/>
      <c r="C25" s="337"/>
      <c r="D25" s="82"/>
      <c r="E25" s="96">
        <v>2941.4521839607364</v>
      </c>
      <c r="F25" s="331"/>
    </row>
    <row r="26" spans="2:11" ht="42" customHeight="1" x14ac:dyDescent="0.3">
      <c r="B26" s="322"/>
      <c r="C26" s="337"/>
      <c r="D26" s="79"/>
      <c r="E26" s="96">
        <v>2941.4521839607364</v>
      </c>
      <c r="F26" s="331"/>
    </row>
    <row r="27" spans="2:11" ht="54.75" customHeight="1" x14ac:dyDescent="0.3">
      <c r="B27" s="322"/>
      <c r="C27" s="337"/>
      <c r="D27" s="79"/>
      <c r="E27" s="96">
        <v>2941.4521839607364</v>
      </c>
      <c r="F27" s="331"/>
    </row>
    <row r="28" spans="2:11" ht="33.6" customHeight="1" x14ac:dyDescent="0.3">
      <c r="B28" s="322"/>
      <c r="C28" s="337"/>
      <c r="D28" s="79"/>
      <c r="E28" s="96">
        <v>755.49677671656445</v>
      </c>
      <c r="F28" s="332"/>
    </row>
    <row r="29" spans="2:11" ht="29.45" customHeight="1" x14ac:dyDescent="0.3">
      <c r="B29" s="322"/>
      <c r="C29" s="85" t="s">
        <v>116</v>
      </c>
      <c r="D29" s="86"/>
      <c r="E29" s="83">
        <v>45654.226316159999</v>
      </c>
      <c r="F29" s="92">
        <v>5660.3287238399998</v>
      </c>
    </row>
    <row r="30" spans="2:11" x14ac:dyDescent="0.25">
      <c r="B30" s="322"/>
      <c r="C30" s="77"/>
      <c r="D30" s="77"/>
      <c r="E30" s="77"/>
      <c r="F30" s="80"/>
    </row>
    <row r="31" spans="2:11" x14ac:dyDescent="0.25">
      <c r="B31" s="322"/>
      <c r="F31" s="80"/>
    </row>
    <row r="32" spans="2:11" ht="32.25" customHeight="1" x14ac:dyDescent="0.3">
      <c r="B32" s="322"/>
      <c r="C32" s="336" t="s">
        <v>212</v>
      </c>
      <c r="D32" s="77"/>
      <c r="E32" s="83">
        <v>8806.7508706315075</v>
      </c>
      <c r="F32" s="80"/>
    </row>
    <row r="33" spans="2:6" ht="35.25" customHeight="1" x14ac:dyDescent="0.3">
      <c r="B33" s="322"/>
      <c r="C33" s="336"/>
      <c r="D33" s="77"/>
      <c r="E33" s="83">
        <v>4034.6971736615392</v>
      </c>
      <c r="F33" s="80"/>
    </row>
    <row r="34" spans="2:6" ht="34.5" customHeight="1" x14ac:dyDescent="0.3">
      <c r="B34" s="322"/>
      <c r="C34" s="336"/>
      <c r="D34" s="77"/>
      <c r="E34" s="83">
        <v>9526.93909133739</v>
      </c>
      <c r="F34" s="80"/>
    </row>
    <row r="35" spans="2:6" ht="32.25" customHeight="1" x14ac:dyDescent="0.3">
      <c r="B35" s="322"/>
      <c r="C35" s="336"/>
      <c r="D35" s="77"/>
      <c r="E35" s="83">
        <v>11511.434268090332</v>
      </c>
      <c r="F35" s="80"/>
    </row>
    <row r="36" spans="2:6" ht="39" customHeight="1" x14ac:dyDescent="0.3">
      <c r="B36" s="322"/>
      <c r="C36" s="336"/>
      <c r="D36" s="77"/>
      <c r="E36" s="83">
        <v>179.454352</v>
      </c>
      <c r="F36" s="80"/>
    </row>
    <row r="37" spans="2:6" ht="33.75" customHeight="1" x14ac:dyDescent="0.3">
      <c r="B37" s="322"/>
      <c r="C37" s="336"/>
      <c r="D37" s="77"/>
      <c r="E37" s="83">
        <v>10839.453783722676</v>
      </c>
      <c r="F37" s="80"/>
    </row>
    <row r="38" spans="2:6" ht="28.5" customHeight="1" x14ac:dyDescent="0.3">
      <c r="B38" s="322"/>
      <c r="C38" s="336"/>
      <c r="D38" s="77"/>
      <c r="E38" s="83">
        <v>755.49677671656445</v>
      </c>
      <c r="F38" s="80"/>
    </row>
    <row r="39" spans="2:6" ht="28.5" customHeight="1" thickBot="1" x14ac:dyDescent="0.35">
      <c r="B39" s="323"/>
      <c r="C39" s="78" t="s">
        <v>117</v>
      </c>
      <c r="D39" s="77"/>
      <c r="E39" s="83">
        <v>45654.226316160006</v>
      </c>
      <c r="F39" s="67">
        <v>5660.3287238399998</v>
      </c>
    </row>
  </sheetData>
  <sheetProtection algorithmName="SHA-512" hashValue="3u/eYSN4ZLiJyOqUNgNDc9LtLiYXhzhZ16dKWmu6yILKyEUyl4WwgMjw/OFzn6ZORjEAEXU/LQn6Yc3KTtFVMg==" saltValue="9cSd57SYUZIcF8DmjlYRsQ==" spinCount="100000" sheet="1" objects="1" scenarios="1" formatColumns="0" formatRows="0" sort="0" autoFilter="0"/>
  <mergeCells count="13">
    <mergeCell ref="B2:B39"/>
    <mergeCell ref="L11:M11"/>
    <mergeCell ref="N13:O13"/>
    <mergeCell ref="F12:F16"/>
    <mergeCell ref="L13:M13"/>
    <mergeCell ref="C12:C15"/>
    <mergeCell ref="C32:C38"/>
    <mergeCell ref="C24:C28"/>
    <mergeCell ref="C6:C7"/>
    <mergeCell ref="F6:F7"/>
    <mergeCell ref="F9:F10"/>
    <mergeCell ref="F19:F22"/>
    <mergeCell ref="F24:F28"/>
  </mergeCells>
  <pageMargins left="0.25" right="0.25" top="0.75" bottom="0.75" header="0.3" footer="0.3"/>
  <pageSetup paperSize="9" scale="4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83ED2-D450-4D25-BAE2-80C40BC718E2}">
  <sheetPr>
    <pageSetUpPr fitToPage="1"/>
  </sheetPr>
  <dimension ref="B1:L23"/>
  <sheetViews>
    <sheetView workbookViewId="0">
      <selection activeCell="N17" sqref="N17"/>
    </sheetView>
  </sheetViews>
  <sheetFormatPr defaultRowHeight="15" x14ac:dyDescent="0.25"/>
  <cols>
    <col min="3" max="3" width="24.28515625" customWidth="1"/>
    <col min="4" max="4" width="24.5703125" customWidth="1"/>
    <col min="5" max="5" width="20.85546875" customWidth="1"/>
    <col min="6" max="6" width="23.7109375" customWidth="1"/>
    <col min="7" max="7" width="11" bestFit="1" customWidth="1"/>
    <col min="8" max="8" width="21.85546875" customWidth="1"/>
    <col min="9" max="9" width="12.85546875" customWidth="1"/>
    <col min="10" max="10" width="11" bestFit="1" customWidth="1"/>
    <col min="11" max="11" width="10" bestFit="1" customWidth="1"/>
    <col min="12" max="12" width="11" bestFit="1" customWidth="1"/>
  </cols>
  <sheetData>
    <row r="1" spans="2:12" x14ac:dyDescent="0.25">
      <c r="B1" s="321" t="s">
        <v>226</v>
      </c>
      <c r="E1" s="22">
        <v>0.02</v>
      </c>
      <c r="F1" s="22">
        <v>0.8</v>
      </c>
      <c r="G1" s="22">
        <v>0.2</v>
      </c>
    </row>
    <row r="2" spans="2:12" s="62" customFormat="1" ht="30" x14ac:dyDescent="0.25">
      <c r="B2" s="322"/>
      <c r="C2" s="57" t="s">
        <v>105</v>
      </c>
      <c r="D2" s="53">
        <v>410621.36</v>
      </c>
      <c r="E2" s="53">
        <f>D2*E1</f>
        <v>8212.4272000000001</v>
      </c>
      <c r="F2" s="53">
        <f>E2*F1</f>
        <v>6569.9417600000006</v>
      </c>
      <c r="G2" s="20">
        <f>E2*G1</f>
        <v>1642.4854400000002</v>
      </c>
    </row>
    <row r="3" spans="2:12" s="62" customFormat="1" x14ac:dyDescent="0.25">
      <c r="B3" s="322"/>
    </row>
    <row r="4" spans="2:12" x14ac:dyDescent="0.25">
      <c r="B4" s="322"/>
    </row>
    <row r="5" spans="2:12" ht="83.45" customHeight="1" x14ac:dyDescent="0.25">
      <c r="B5" s="322"/>
      <c r="C5" s="208" t="s">
        <v>61</v>
      </c>
      <c r="D5" s="189" t="s">
        <v>85</v>
      </c>
      <c r="E5" s="190" t="s">
        <v>95</v>
      </c>
      <c r="F5" s="189" t="s">
        <v>96</v>
      </c>
      <c r="H5" s="191" t="s">
        <v>104</v>
      </c>
      <c r="I5" s="22">
        <v>0.03</v>
      </c>
    </row>
    <row r="6" spans="2:12" ht="75" x14ac:dyDescent="0.25">
      <c r="B6" s="322"/>
      <c r="C6" s="209" t="s">
        <v>97</v>
      </c>
      <c r="D6" s="68"/>
      <c r="E6" s="192">
        <v>197.09825279999995</v>
      </c>
      <c r="F6" s="69"/>
      <c r="H6" s="53">
        <v>6569.94</v>
      </c>
      <c r="I6" s="53">
        <f>H6*I5</f>
        <v>197.09819999999999</v>
      </c>
    </row>
    <row r="7" spans="2:12" ht="27" customHeight="1" x14ac:dyDescent="0.25">
      <c r="B7" s="322"/>
      <c r="C7" s="340" t="s">
        <v>98</v>
      </c>
      <c r="D7" s="41"/>
      <c r="E7" s="192"/>
      <c r="F7" s="70">
        <v>1773.8842751999996</v>
      </c>
      <c r="I7" s="22">
        <v>0.3</v>
      </c>
      <c r="J7" s="22">
        <v>0.9</v>
      </c>
      <c r="K7" s="22">
        <v>0.1</v>
      </c>
    </row>
    <row r="8" spans="2:12" ht="29.45" customHeight="1" x14ac:dyDescent="0.25">
      <c r="B8" s="322"/>
      <c r="C8" s="340"/>
      <c r="D8" s="68"/>
      <c r="E8" s="192">
        <v>197.09825279999995</v>
      </c>
      <c r="F8" s="70"/>
      <c r="H8" s="53">
        <v>6569.94</v>
      </c>
      <c r="I8" s="53">
        <f>H8*I7</f>
        <v>1970.9819999999997</v>
      </c>
      <c r="J8" s="53">
        <f>I8*J7</f>
        <v>1773.8837999999998</v>
      </c>
      <c r="K8" s="53">
        <f>I8*K7</f>
        <v>197.09819999999999</v>
      </c>
    </row>
    <row r="9" spans="2:12" ht="32.450000000000003" customHeight="1" x14ac:dyDescent="0.25">
      <c r="B9" s="322"/>
      <c r="C9" s="340" t="s">
        <v>99</v>
      </c>
      <c r="D9" s="71"/>
      <c r="E9" s="192"/>
      <c r="F9" s="70">
        <v>630.7144089599999</v>
      </c>
      <c r="I9" s="75">
        <v>0.24</v>
      </c>
      <c r="J9" s="75">
        <v>0.4</v>
      </c>
      <c r="K9" s="75">
        <v>0.6</v>
      </c>
      <c r="L9" s="22"/>
    </row>
    <row r="10" spans="2:12" ht="63" customHeight="1" x14ac:dyDescent="0.25">
      <c r="B10" s="322"/>
      <c r="C10" s="340"/>
      <c r="D10" s="72"/>
      <c r="E10" s="192">
        <v>315.35720447999995</v>
      </c>
      <c r="F10" s="70"/>
      <c r="H10" s="315">
        <v>6569.94</v>
      </c>
      <c r="I10" s="315">
        <f>H10*I9</f>
        <v>1576.7855999999999</v>
      </c>
      <c r="J10" s="315">
        <f>I10*J9</f>
        <v>630.71424000000002</v>
      </c>
      <c r="K10" s="315">
        <f>I10*K9</f>
        <v>946.07135999999991</v>
      </c>
    </row>
    <row r="11" spans="2:12" ht="29.45" customHeight="1" x14ac:dyDescent="0.25">
      <c r="B11" s="322"/>
      <c r="C11" s="340"/>
      <c r="D11" s="68"/>
      <c r="E11" s="192">
        <v>315.35720447999995</v>
      </c>
      <c r="F11" s="70"/>
      <c r="H11" s="315"/>
      <c r="I11" s="315"/>
      <c r="J11" s="315"/>
      <c r="K11" s="315"/>
    </row>
    <row r="12" spans="2:12" ht="27.6" customHeight="1" x14ac:dyDescent="0.25">
      <c r="B12" s="322"/>
      <c r="C12" s="340"/>
      <c r="D12" s="68"/>
      <c r="E12" s="192">
        <v>315.35720447999995</v>
      </c>
      <c r="F12" s="70"/>
      <c r="H12" s="315"/>
      <c r="I12" s="315"/>
      <c r="J12" s="315"/>
      <c r="K12" s="315"/>
    </row>
    <row r="13" spans="2:12" ht="33.6" customHeight="1" x14ac:dyDescent="0.25">
      <c r="B13" s="322"/>
      <c r="C13" s="341" t="s">
        <v>100</v>
      </c>
      <c r="D13" s="72"/>
      <c r="E13" s="192">
        <v>481.79572906666658</v>
      </c>
      <c r="F13" s="345">
        <f>SUM(E13:E15)</f>
        <v>1445.3871871999997</v>
      </c>
      <c r="G13" s="76">
        <v>0.22</v>
      </c>
      <c r="H13" s="53">
        <v>6569.94</v>
      </c>
      <c r="I13" s="53">
        <f>H13*G13</f>
        <v>1445.3868</v>
      </c>
    </row>
    <row r="14" spans="2:12" ht="28.9" customHeight="1" x14ac:dyDescent="0.25">
      <c r="B14" s="322"/>
      <c r="C14" s="341"/>
      <c r="D14" s="68"/>
      <c r="E14" s="192">
        <v>481.79572906666658</v>
      </c>
      <c r="F14" s="346"/>
    </row>
    <row r="15" spans="2:12" ht="29.45" customHeight="1" x14ac:dyDescent="0.25">
      <c r="B15" s="322"/>
      <c r="C15" s="341"/>
      <c r="D15" s="68"/>
      <c r="E15" s="192">
        <v>481.79572906666658</v>
      </c>
      <c r="F15" s="347"/>
    </row>
    <row r="16" spans="2:12" ht="34.9" customHeight="1" x14ac:dyDescent="0.25">
      <c r="B16" s="322"/>
      <c r="C16" s="341" t="s">
        <v>101</v>
      </c>
      <c r="D16" s="72"/>
      <c r="E16" s="192">
        <v>689.84388479999984</v>
      </c>
      <c r="F16" s="345">
        <f>SUM(E16:E17)</f>
        <v>1379.6877695999997</v>
      </c>
      <c r="G16" s="76">
        <v>0.21</v>
      </c>
      <c r="H16" s="53">
        <v>6569.94</v>
      </c>
      <c r="I16" s="53">
        <f>H16*G16</f>
        <v>1379.6873999999998</v>
      </c>
    </row>
    <row r="17" spans="2:6" ht="40.9" customHeight="1" x14ac:dyDescent="0.25">
      <c r="B17" s="322"/>
      <c r="C17" s="341"/>
      <c r="D17" s="68"/>
      <c r="E17" s="192">
        <v>689.84388479999984</v>
      </c>
      <c r="F17" s="347"/>
    </row>
    <row r="18" spans="2:6" ht="18.75" x14ac:dyDescent="0.25">
      <c r="B18" s="322"/>
      <c r="C18" s="210" t="s">
        <v>102</v>
      </c>
      <c r="D18" s="68"/>
      <c r="E18" s="192"/>
      <c r="F18" s="70"/>
    </row>
    <row r="19" spans="2:6" ht="37.5" customHeight="1" x14ac:dyDescent="0.25">
      <c r="B19" s="322"/>
      <c r="C19" s="342" t="s">
        <v>212</v>
      </c>
      <c r="D19" s="69"/>
      <c r="E19" s="192">
        <f>SUM(E10+E13+E16)</f>
        <v>1486.9968183466663</v>
      </c>
      <c r="F19" s="69"/>
    </row>
    <row r="20" spans="2:6" ht="37.5" customHeight="1" x14ac:dyDescent="0.25">
      <c r="B20" s="322"/>
      <c r="C20" s="343"/>
      <c r="D20" s="69"/>
      <c r="E20" s="192">
        <f>SUM(E8+E11+E14)</f>
        <v>994.25118634666649</v>
      </c>
      <c r="F20" s="69"/>
    </row>
    <row r="21" spans="2:6" ht="56.25" customHeight="1" x14ac:dyDescent="0.25">
      <c r="B21" s="322"/>
      <c r="C21" s="344"/>
      <c r="D21" s="69"/>
      <c r="E21" s="192">
        <f>SUM(E6+E15+E17+E12)</f>
        <v>1684.0950711466662</v>
      </c>
      <c r="F21" s="69"/>
    </row>
    <row r="22" spans="2:6" ht="64.900000000000006" customHeight="1" thickBot="1" x14ac:dyDescent="0.3">
      <c r="B22" s="323"/>
      <c r="C22" s="211" t="s">
        <v>103</v>
      </c>
      <c r="D22" s="73"/>
      <c r="E22" s="193">
        <f>SUM(E19:E21)</f>
        <v>4165.3430758399991</v>
      </c>
      <c r="F22" s="74">
        <f>SUM(F7:F9)</f>
        <v>2404.5986841599997</v>
      </c>
    </row>
    <row r="23" spans="2:6" x14ac:dyDescent="0.25">
      <c r="C23" s="2"/>
      <c r="D23" s="2"/>
      <c r="E23" s="2"/>
      <c r="F23" s="2"/>
    </row>
  </sheetData>
  <sheetProtection algorithmName="SHA-512" hashValue="/zQ6F7gg90bwj0Phg5LWdzUehP6q/DOuTKMOSPIMfWTzwkYpNPcckczMnmef+1Y0ym3GSaLBgvnVmhNl0MZUOQ==" saltValue="GviOEvL6VAW+ziYEqE/fOA==" spinCount="100000" sheet="1" objects="1" scenarios="1" formatColumns="0" formatRows="0" sort="0" autoFilter="0"/>
  <mergeCells count="12">
    <mergeCell ref="H10:H12"/>
    <mergeCell ref="C19:C21"/>
    <mergeCell ref="J10:J12"/>
    <mergeCell ref="K10:K12"/>
    <mergeCell ref="F13:F15"/>
    <mergeCell ref="F16:F17"/>
    <mergeCell ref="I10:I12"/>
    <mergeCell ref="B1:B22"/>
    <mergeCell ref="C7:C8"/>
    <mergeCell ref="C9:C12"/>
    <mergeCell ref="C13:C15"/>
    <mergeCell ref="C16:C17"/>
  </mergeCells>
  <pageMargins left="0.25" right="0.25" top="0.75" bottom="0.75" header="0.3" footer="0.3"/>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13</vt:i4>
      </vt:variant>
    </vt:vector>
  </HeadingPairs>
  <TitlesOfParts>
    <vt:vector size="26" baseType="lpstr">
      <vt:lpstr>COPERTINA</vt:lpstr>
      <vt:lpstr>AREZZO</vt:lpstr>
      <vt:lpstr>ASCOLI PICENO </vt:lpstr>
      <vt:lpstr>BARI 2017</vt:lpstr>
      <vt:lpstr>BARI 2021</vt:lpstr>
      <vt:lpstr>BARLETTA-ANDRIA-TRANI</vt:lpstr>
      <vt:lpstr>BAT MAN INTERESSE 2019</vt:lpstr>
      <vt:lpstr>BAT GARA IMMIG 2019</vt:lpstr>
      <vt:lpstr>BAT GARA IMMIG 2021</vt:lpstr>
      <vt:lpstr>BELLUNO</vt:lpstr>
      <vt:lpstr>BENEVENTO</vt:lpstr>
      <vt:lpstr>BOLOGNA </vt:lpstr>
      <vt:lpstr>BRESCIA </vt:lpstr>
      <vt:lpstr>AREZZO!Area_stampa</vt:lpstr>
      <vt:lpstr>'ASCOLI PICENO '!Area_stampa</vt:lpstr>
      <vt:lpstr>'BARI 2017'!Area_stampa</vt:lpstr>
      <vt:lpstr>'BARI 2021'!Area_stampa</vt:lpstr>
      <vt:lpstr>'BARLETTA-ANDRIA-TRANI'!Area_stampa</vt:lpstr>
      <vt:lpstr>'BAT GARA IMMIG 2019'!Area_stampa</vt:lpstr>
      <vt:lpstr>'BAT GARA IMMIG 2021'!Area_stampa</vt:lpstr>
      <vt:lpstr>'BAT MAN INTERESSE 2019'!Area_stampa</vt:lpstr>
      <vt:lpstr>BELLUNO!Area_stampa</vt:lpstr>
      <vt:lpstr>BENEVENTO!Area_stampa</vt:lpstr>
      <vt:lpstr>'BOLOGNA '!Area_stampa</vt:lpstr>
      <vt:lpstr>'BRESCIA '!Area_stampa</vt:lpstr>
      <vt:lpstr>COPERTINA!Area_stampa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Mellucci</dc:creator>
  <cp:lastModifiedBy>Gianluigi Capozzoli</cp:lastModifiedBy>
  <cp:lastPrinted>2025-11-06T10:11:23Z</cp:lastPrinted>
  <dcterms:created xsi:type="dcterms:W3CDTF">2025-07-02T13:56:42Z</dcterms:created>
  <dcterms:modified xsi:type="dcterms:W3CDTF">2025-11-20T08:32:41Z</dcterms:modified>
</cp:coreProperties>
</file>